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1" l="1"/>
  <c r="E14" i="1"/>
  <c r="D14" i="1"/>
  <c r="C14" i="1"/>
  <c r="F20" i="1" l="1"/>
  <c r="E107" i="1" l="1"/>
  <c r="F107" i="1"/>
  <c r="D107" i="1"/>
  <c r="G83" i="1"/>
  <c r="H52" i="1" l="1"/>
  <c r="G52" i="1"/>
  <c r="I48" i="1"/>
  <c r="H48" i="1"/>
  <c r="G48" i="1"/>
  <c r="B31" i="2" l="1"/>
  <c r="H102" i="1" l="1"/>
  <c r="G102" i="1" l="1"/>
  <c r="G49" i="1" l="1"/>
  <c r="D36" i="2" l="1"/>
  <c r="D35" i="2"/>
  <c r="B90" i="2"/>
  <c r="D90" i="2" s="1"/>
  <c r="B89" i="2"/>
  <c r="D89" i="2" s="1"/>
  <c r="F121" i="1" l="1"/>
  <c r="E113" i="1"/>
  <c r="D113" i="1"/>
  <c r="G90" i="1"/>
  <c r="I56" i="1"/>
  <c r="H56" i="1"/>
  <c r="G56" i="1"/>
  <c r="I57" i="1"/>
  <c r="I54" i="1"/>
  <c r="H53" i="1"/>
  <c r="G53" i="1"/>
  <c r="D51" i="2"/>
  <c r="B86" i="2"/>
  <c r="D33" i="2"/>
  <c r="I49" i="1"/>
  <c r="H49" i="1"/>
  <c r="I46" i="1"/>
  <c r="H46" i="1"/>
  <c r="G46" i="1"/>
  <c r="I51" i="1" l="1"/>
  <c r="I50" i="1"/>
  <c r="G57" i="1"/>
  <c r="H57" i="1"/>
  <c r="H54" i="1"/>
  <c r="G54" i="1"/>
  <c r="E22" i="1"/>
  <c r="D22" i="1"/>
  <c r="F22" i="1"/>
  <c r="I20" i="1"/>
  <c r="I6" i="1"/>
  <c r="H6" i="1"/>
  <c r="G6" i="1"/>
  <c r="H51" i="1" l="1"/>
  <c r="G51" i="1"/>
  <c r="H20" i="1"/>
  <c r="G20" i="1"/>
  <c r="B87" i="2"/>
  <c r="D87" i="2" s="1"/>
  <c r="B88" i="2" l="1"/>
  <c r="D88" i="2" s="1"/>
  <c r="D86" i="2"/>
  <c r="B84" i="2"/>
  <c r="D84" i="2" s="1"/>
  <c r="B83" i="2"/>
  <c r="D83" i="2" s="1"/>
  <c r="B82" i="2"/>
  <c r="D82" i="2" s="1"/>
  <c r="B81" i="2"/>
  <c r="D81" i="2" s="1"/>
  <c r="B80" i="2"/>
  <c r="D80" i="2" s="1"/>
  <c r="D27" i="2"/>
  <c r="D28" i="2"/>
  <c r="D29" i="2"/>
  <c r="D30" i="2"/>
  <c r="D32" i="2"/>
  <c r="D34" i="2"/>
  <c r="D26" i="2"/>
  <c r="D52" i="2"/>
  <c r="D45" i="2"/>
  <c r="D46" i="2"/>
  <c r="D47" i="2"/>
  <c r="D48" i="2"/>
  <c r="D50" i="2"/>
  <c r="D44" i="2"/>
  <c r="D31" i="2" l="1"/>
  <c r="D85" i="2"/>
  <c r="D92" i="2"/>
  <c r="D49" i="2"/>
  <c r="D56" i="2" s="1"/>
  <c r="D38" i="2"/>
</calcChain>
</file>

<file path=xl/sharedStrings.xml><?xml version="1.0" encoding="utf-8"?>
<sst xmlns="http://schemas.openxmlformats.org/spreadsheetml/2006/main" count="322" uniqueCount="216">
  <si>
    <t>Перечень индикаторов уровня социально-экономического развития</t>
  </si>
  <si>
    <t>№ п/п</t>
  </si>
  <si>
    <t>Наименования индикаторов</t>
  </si>
  <si>
    <t>Факт за  2007 г.</t>
  </si>
  <si>
    <t>Отклонение, %</t>
  </si>
  <si>
    <t>Численность постоянного населения, чел.</t>
  </si>
  <si>
    <t>Естественный прирост, чел.</t>
  </si>
  <si>
    <t>младенческая смертность</t>
  </si>
  <si>
    <t>Механический прирост, чел.</t>
  </si>
  <si>
    <t>Трудоспособное население, чел.</t>
  </si>
  <si>
    <t>Численность занятых, чел.</t>
  </si>
  <si>
    <t>Количество безработных, чел.</t>
  </si>
  <si>
    <t>в том числе на учете в ЦЗН, чел.</t>
  </si>
  <si>
    <t>Экономически активное население, чел.</t>
  </si>
  <si>
    <t>Уровень регистрируемой безработицы, %</t>
  </si>
  <si>
    <t>Уровень общей безработицы, %</t>
  </si>
  <si>
    <t>Фонд оплаты труда занятых, тыс. руб.</t>
  </si>
  <si>
    <t>Среднемесячная номинальная начисленная заработная плата, руб.</t>
  </si>
  <si>
    <t>Денежные доходы населения, тыс. руб.</t>
  </si>
  <si>
    <t>в том числе на душу населения, руб.</t>
  </si>
  <si>
    <t>Численность населения, имеющего доходы ниже прожиточного минимума, чел.</t>
  </si>
  <si>
    <t>Доля населения, имеющего ниже прожиточного минимума, %</t>
  </si>
  <si>
    <t>Производство промышленной продукции в натуральном выражении:</t>
  </si>
  <si>
    <t xml:space="preserve"> хлебобулочные изделия, т.</t>
  </si>
  <si>
    <t>производство мясных полуфабрикатов,т.</t>
  </si>
  <si>
    <t>макаронные изделия, т.</t>
  </si>
  <si>
    <t>молочная продукция, т.</t>
  </si>
  <si>
    <t>бланочная продукция, тыс. шт.</t>
  </si>
  <si>
    <t>пиломатериал, тыс. куб.м.</t>
  </si>
  <si>
    <t>пластиковые окна, шт</t>
  </si>
  <si>
    <t>шлакоблоки, тыс.шт.</t>
  </si>
  <si>
    <t>металлоизделия, тонн</t>
  </si>
  <si>
    <t>пар и вода, Гкал.</t>
  </si>
  <si>
    <t>хлебобулочные изделия</t>
  </si>
  <si>
    <t>производство мясных полуфабрикатов</t>
  </si>
  <si>
    <t>макаронные изделия</t>
  </si>
  <si>
    <t>молочная продукция</t>
  </si>
  <si>
    <t xml:space="preserve">бланочная продукция </t>
  </si>
  <si>
    <t>пиломатериал</t>
  </si>
  <si>
    <t>пластиковые окна</t>
  </si>
  <si>
    <t>шлакоблоки</t>
  </si>
  <si>
    <t>металлоизделия</t>
  </si>
  <si>
    <t>электроэнергия</t>
  </si>
  <si>
    <t>пар и вода</t>
  </si>
  <si>
    <t>Валовая продукция сельского хозяйства, тыс. руб., в том числе:</t>
  </si>
  <si>
    <t>подсобное хозяйство</t>
  </si>
  <si>
    <t>КФХ</t>
  </si>
  <si>
    <t>в хозяйствах населения</t>
  </si>
  <si>
    <t>Объем производства, тыс. руб.</t>
  </si>
  <si>
    <t>Объем производства молока, тыс.руб.</t>
  </si>
  <si>
    <t>Объем производства мяса, тыс.руб.</t>
  </si>
  <si>
    <t>Производительность труда на 1 занятого, тыс. руб.</t>
  </si>
  <si>
    <t>Численность занятых в промышленном и сельскохозяйственном производстве, чел.</t>
  </si>
  <si>
    <t>Розничный товарооборот, тыс. руб.</t>
  </si>
  <si>
    <t>Платные услуги, тыс. руб.</t>
  </si>
  <si>
    <t>1. бытовые услуги, в том числе:</t>
  </si>
  <si>
    <t xml:space="preserve"> - ремонт и пошив обуви</t>
  </si>
  <si>
    <t xml:space="preserve"> - ремонт и пошив одежды</t>
  </si>
  <si>
    <t xml:space="preserve"> - парикмахерские</t>
  </si>
  <si>
    <t xml:space="preserve"> - бани</t>
  </si>
  <si>
    <t xml:space="preserve"> - прачечные</t>
  </si>
  <si>
    <t xml:space="preserve"> - фотографии </t>
  </si>
  <si>
    <t xml:space="preserve"> - прочие</t>
  </si>
  <si>
    <t>2. жилищные и гостиниц</t>
  </si>
  <si>
    <t>3. коммунальные</t>
  </si>
  <si>
    <t>4. пассажирский транспорт</t>
  </si>
  <si>
    <t>5. связи, в том числе:</t>
  </si>
  <si>
    <t xml:space="preserve"> - почта</t>
  </si>
  <si>
    <t xml:space="preserve"> - электросвязь</t>
  </si>
  <si>
    <t>6. культуры</t>
  </si>
  <si>
    <t>7. медицинские</t>
  </si>
  <si>
    <t>8. ветеренарные</t>
  </si>
  <si>
    <t>9. образования</t>
  </si>
  <si>
    <t>10. транспортные</t>
  </si>
  <si>
    <t>11. ритуальные</t>
  </si>
  <si>
    <t xml:space="preserve">12. прочие </t>
  </si>
  <si>
    <t>Объем инвестиций за счет всех источников финансирования, тыс. руб, в том числе:</t>
  </si>
  <si>
    <t xml:space="preserve"> - бюджетные инвестиции</t>
  </si>
  <si>
    <t xml:space="preserve"> - внебюджетные инвестиции</t>
  </si>
  <si>
    <t xml:space="preserve">Ввод в эксплуатацию жилых домов за счет всех источников финансирования, кв. м. </t>
  </si>
  <si>
    <t>Общая жилая площадь, кв. м.</t>
  </si>
  <si>
    <t>Обеспеченность общей жилой площадью на 1 чел, кв. м.</t>
  </si>
  <si>
    <t>Удельный вес введенной общей площади жилых домов по отношению к общей площади жилищного фонда, %</t>
  </si>
  <si>
    <t>Количество созданных рабочих мест, ед.</t>
  </si>
  <si>
    <t>Количество созданных рабочих мест на 1000 человек населения, ед.</t>
  </si>
  <si>
    <t>Число субъектов малого предпринимательства, ед.</t>
  </si>
  <si>
    <t>Число субъектов среднего предпринимательства, ед.</t>
  </si>
  <si>
    <t>Число субъектов малого и среднего предпринимательства в расчете на 10000 человек населения, ед.</t>
  </si>
  <si>
    <t>Численность населения, участвующего в работе территориального общественного самоуправления, чел.</t>
  </si>
  <si>
    <t>Доля населения, участвующего в работе территориального общественного самоуправления, %</t>
  </si>
  <si>
    <t>Количество преступлений, шт.</t>
  </si>
  <si>
    <t>в том числе раскрытых, шт.</t>
  </si>
  <si>
    <t>Раскрываемость преступлений, %</t>
  </si>
  <si>
    <t>Количество преступлений, совершенных несовершеннолетними, шт.</t>
  </si>
  <si>
    <t>Удельный вес преступлений, совершенных несовершеннолетними, %</t>
  </si>
  <si>
    <t>Уровень преступности на 100000 населения</t>
  </si>
  <si>
    <t>Количество ДТП, шт.</t>
  </si>
  <si>
    <t>Налоговые и неналоговые доходы бюджета, тыс. руб.</t>
  </si>
  <si>
    <t>Расходы в сфере организации муниципального управления, тыс. руб.</t>
  </si>
  <si>
    <t>Неэффективные расходы в сфере организации муниципального управления, тыс. руб.</t>
  </si>
  <si>
    <t>Доля неэффективных расходов в сфере организации муниципального управления, %</t>
  </si>
  <si>
    <t>Численность населения, обеспеченного питьевой водой, отвечающей требованиям безопасности, чел.</t>
  </si>
  <si>
    <t>Доля  населения, обеспеченного питьевой водой, отвечающей требованиям безопасности, в общей численности населения , %</t>
  </si>
  <si>
    <t>Общая протяженность автомобильных дорог общего пользования местного значения, км.</t>
  </si>
  <si>
    <t>Протяженность автомобильных дорог общего пользования местного значения, не отвечающих нормативным требованиям, км.</t>
  </si>
  <si>
    <t xml:space="preserve"> 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%</t>
  </si>
  <si>
    <t>Общая площадь территории поселения, га</t>
  </si>
  <si>
    <t>Площадь земельных участков, являющихся объектами налогообложения земельным налогом, га</t>
  </si>
  <si>
    <t>Доля площади земельных участков, являющихся объектами налогообложения земельным налогом, в общей площади территории поселения, %</t>
  </si>
  <si>
    <t>Количество детей дошкольного возраста посещающих и нуждающихся в местах в ДОУ, чел.</t>
  </si>
  <si>
    <t>Количество детей, посещающих ДОУ, чел.</t>
  </si>
  <si>
    <t>Охват детей дошкольным образованием, %</t>
  </si>
  <si>
    <t>Количество участников культурно-досуговых мероприятий, организованных ОМСУ, чел.</t>
  </si>
  <si>
    <t xml:space="preserve"> в том числе количество участников платных культурно-досуговых мероприятий, организованных ОМСУ, чел.</t>
  </si>
  <si>
    <t xml:space="preserve"> Удельный вес населения, участвующего в платных культурно-досуговых мероприятий, организованных ОМСУ, %</t>
  </si>
  <si>
    <t>Численность населения, систематически занимающегося физической культурой и спортом, чел.</t>
  </si>
  <si>
    <t>Удельный вес населения, систематически занимающегося физической культурой и спортом, %</t>
  </si>
  <si>
    <t>Глава администрации ____________________В.Н. Цыдыптаров</t>
  </si>
  <si>
    <t>РАСЧЕТ ВАЛОВОЙ ПРОДУКЦИИ</t>
  </si>
  <si>
    <t>СПК</t>
  </si>
  <si>
    <r>
      <t>Наименование</t>
    </r>
    <r>
      <rPr>
        <sz val="11"/>
        <rFont val="Arial"/>
        <family val="2"/>
        <charset val="204"/>
      </rPr>
      <t xml:space="preserve"> </t>
    </r>
  </si>
  <si>
    <t>Производство</t>
  </si>
  <si>
    <t>Цена реализации</t>
  </si>
  <si>
    <t>Валовая продукция</t>
  </si>
  <si>
    <t>продукции</t>
  </si>
  <si>
    <t>(цн., шт.)</t>
  </si>
  <si>
    <t>(руб.)</t>
  </si>
  <si>
    <t>(тыс. руб.)</t>
  </si>
  <si>
    <t>Мясо:</t>
  </si>
  <si>
    <t xml:space="preserve">       - говядина </t>
  </si>
  <si>
    <t xml:space="preserve">       - свинина </t>
  </si>
  <si>
    <t xml:space="preserve">       - баранина</t>
  </si>
  <si>
    <t xml:space="preserve">       - конина</t>
  </si>
  <si>
    <t xml:space="preserve">       - птица</t>
  </si>
  <si>
    <t>Всего мяса:</t>
  </si>
  <si>
    <t>Молоко</t>
  </si>
  <si>
    <t>Яйцо</t>
  </si>
  <si>
    <t>Шерсть</t>
  </si>
  <si>
    <t>Картофель</t>
  </si>
  <si>
    <t xml:space="preserve">Овощи </t>
  </si>
  <si>
    <t>Зерно</t>
  </si>
  <si>
    <t>Итого:</t>
  </si>
  <si>
    <t>НАСЕЛЕНИЕ</t>
  </si>
  <si>
    <t xml:space="preserve">Наименование </t>
  </si>
  <si>
    <t>ПОДСОБНОЕ ХОЗЯЙСТВО</t>
  </si>
  <si>
    <t>ИТОГО ПО АДМИНИСТРАЦИИ</t>
  </si>
  <si>
    <t xml:space="preserve">Глава администрации </t>
  </si>
  <si>
    <t>Цыдыптаров В.Н.</t>
  </si>
  <si>
    <t>МО "Первомайское"</t>
  </si>
  <si>
    <t xml:space="preserve">Перечень </t>
  </si>
  <si>
    <t xml:space="preserve">хозяйствующих субъектов по отраслям, расположенных на территории </t>
  </si>
  <si>
    <t>Сфера деятельности</t>
  </si>
  <si>
    <t>Наименование с указанием организационно-правовой формы</t>
  </si>
  <si>
    <t>Основной вид деятельности</t>
  </si>
  <si>
    <t>Кол-во работников, чел.</t>
  </si>
  <si>
    <t>Бюджетная сфера</t>
  </si>
  <si>
    <t>МБДОУ Баин-Булакская ООШ</t>
  </si>
  <si>
    <t>образование</t>
  </si>
  <si>
    <t>МБДОУ Ара-Алцагатский д/с</t>
  </si>
  <si>
    <t>дошкольное образование</t>
  </si>
  <si>
    <t>ФАП с.Ара-Алцагат</t>
  </si>
  <si>
    <t>медицинские услуги</t>
  </si>
  <si>
    <t>ФАП с.Первомайское</t>
  </si>
  <si>
    <t>Хамнигадайская метеостанция</t>
  </si>
  <si>
    <t>метеоуслуги</t>
  </si>
  <si>
    <t>управление</t>
  </si>
  <si>
    <t>СДК с. Ара-Алцагат</t>
  </si>
  <si>
    <t>услуги культуры</t>
  </si>
  <si>
    <t>СК с. Первомайское"</t>
  </si>
  <si>
    <t>Промышленность</t>
  </si>
  <si>
    <t>ИП Балсанова П.В.</t>
  </si>
  <si>
    <t>хлебопекарня</t>
  </si>
  <si>
    <t>АЗС-72</t>
  </si>
  <si>
    <t>автозаправочная станция</t>
  </si>
  <si>
    <t>Сельское хозяйство</t>
  </si>
  <si>
    <t>КФХ Балсанов П.В.</t>
  </si>
  <si>
    <t>КФХ Очиров Ц.С.</t>
  </si>
  <si>
    <t>растениеводство, животноводство</t>
  </si>
  <si>
    <t>КФХ Очиров Б.Г.</t>
  </si>
  <si>
    <t>КФХ Раднатарова М.С.</t>
  </si>
  <si>
    <t xml:space="preserve"> животноводство</t>
  </si>
  <si>
    <t>КФХ Дашиев М.С.</t>
  </si>
  <si>
    <t>животноводство</t>
  </si>
  <si>
    <t>КФХ Нуровсамбу И.Н.</t>
  </si>
  <si>
    <t>КФХ Телешев В.В.</t>
  </si>
  <si>
    <t>ИП Цыдыптаров БД</t>
  </si>
  <si>
    <t>пилорама</t>
  </si>
  <si>
    <t>Связь и информатизация</t>
  </si>
  <si>
    <t>ПОС с.Ара-Алцагат</t>
  </si>
  <si>
    <t>услуги почты и связи</t>
  </si>
  <si>
    <t>ПОС с.Первомайское</t>
  </si>
  <si>
    <t>Торговля и потребительский рынок</t>
  </si>
  <si>
    <t>ООО "Булаг" магазин "На перекрестке"</t>
  </si>
  <si>
    <t>торговля</t>
  </si>
  <si>
    <t>ЛПХ</t>
  </si>
  <si>
    <t>Прочие</t>
  </si>
  <si>
    <t>Ветеринарная служба</t>
  </si>
  <si>
    <t>ветеринарные услуги</t>
  </si>
  <si>
    <t>Итого занятых:</t>
  </si>
  <si>
    <t>Объем промышленной продукции, тыс. р.</t>
  </si>
  <si>
    <t xml:space="preserve">  </t>
  </si>
  <si>
    <t>Администрация МО "Первомайское"</t>
  </si>
  <si>
    <t>закрыт</t>
  </si>
  <si>
    <t>на пенсии</t>
  </si>
  <si>
    <t>Факт за 1 п/г. 2022 г.</t>
  </si>
  <si>
    <t>Порог на 1 п/г.2023 г.</t>
  </si>
  <si>
    <t>1 п/г.2023г. /  1 кв. 2022г.</t>
  </si>
  <si>
    <t>1 п/г.2023 г. / 2007г.</t>
  </si>
  <si>
    <t>1 п/г.2022г. /порог 1 кв.2023г.</t>
  </si>
  <si>
    <t>КФХ Раднатаров А.С.</t>
  </si>
  <si>
    <t>МО "Первомайское" Кяхтинского района за 4 квартал. 2023 года</t>
  </si>
  <si>
    <t>Факт за  4 кв. 2023 г.</t>
  </si>
  <si>
    <t xml:space="preserve">  "    01  "    января             2024 г.</t>
  </si>
  <si>
    <t xml:space="preserve">МО «Первомайское» Кяхтинского района за 4кв  2023 г. </t>
  </si>
  <si>
    <t>" 01 "  января 2024г.</t>
  </si>
  <si>
    <t>МО "Первомайское" по состоянию на 01.01.2024г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</si>
</sst>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%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10"/>
      <color indexed="8"/>
      <name val="Times New Roman"/>
      <family val="1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indexed="12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2" fillId="0" borderId="0"/>
    <xf numFmtId="0" fontId="1" fillId="0" borderId="0"/>
  </cellStyleXfs>
  <cellXfs count="179">
    <xf numFmtId="0" fontId="0" fillId="0" borderId="0" xfId="0"/>
    <xf numFmtId="0" fontId="2" fillId="0" borderId="0" xfId="1"/>
    <xf numFmtId="0" fontId="3" fillId="2" borderId="1" xfId="1" applyFont="1" applyFill="1" applyBorder="1" applyAlignment="1">
      <alignment wrapText="1"/>
    </xf>
    <xf numFmtId="0" fontId="5" fillId="2" borderId="1" xfId="1" applyFont="1" applyFill="1" applyBorder="1" applyAlignment="1">
      <alignment wrapText="1"/>
    </xf>
    <xf numFmtId="0" fontId="6" fillId="2" borderId="2" xfId="1" applyFont="1" applyFill="1" applyBorder="1" applyAlignment="1">
      <alignment wrapText="1"/>
    </xf>
    <xf numFmtId="0" fontId="7" fillId="2" borderId="2" xfId="1" applyFont="1" applyFill="1" applyBorder="1" applyAlignment="1">
      <alignment wrapText="1"/>
    </xf>
    <xf numFmtId="0" fontId="8" fillId="0" borderId="4" xfId="1" applyFont="1" applyBorder="1" applyAlignment="1">
      <alignment wrapText="1"/>
    </xf>
    <xf numFmtId="0" fontId="3" fillId="0" borderId="4" xfId="1" applyFont="1" applyBorder="1"/>
    <xf numFmtId="0" fontId="4" fillId="3" borderId="4" xfId="1" applyFont="1" applyFill="1" applyBorder="1"/>
    <xf numFmtId="0" fontId="9" fillId="3" borderId="4" xfId="1" applyFont="1" applyFill="1" applyBorder="1"/>
    <xf numFmtId="2" fontId="3" fillId="2" borderId="4" xfId="1" applyNumberFormat="1" applyFont="1" applyFill="1" applyBorder="1"/>
    <xf numFmtId="164" fontId="3" fillId="2" borderId="4" xfId="1" applyNumberFormat="1" applyFont="1" applyFill="1" applyBorder="1"/>
    <xf numFmtId="164" fontId="5" fillId="2" borderId="5" xfId="1" applyNumberFormat="1" applyFont="1" applyFill="1" applyBorder="1"/>
    <xf numFmtId="0" fontId="10" fillId="0" borderId="1" xfId="1" applyFont="1" applyBorder="1"/>
    <xf numFmtId="0" fontId="3" fillId="0" borderId="1" xfId="1" applyFont="1" applyBorder="1"/>
    <xf numFmtId="0" fontId="4" fillId="0" borderId="1" xfId="1" applyFont="1" applyBorder="1"/>
    <xf numFmtId="2" fontId="3" fillId="2" borderId="1" xfId="1" applyNumberFormat="1" applyFont="1" applyFill="1" applyBorder="1"/>
    <xf numFmtId="164" fontId="3" fillId="2" borderId="1" xfId="1" applyNumberFormat="1" applyFont="1" applyFill="1" applyBorder="1"/>
    <xf numFmtId="164" fontId="5" fillId="2" borderId="7" xfId="1" applyNumberFormat="1" applyFont="1" applyFill="1" applyBorder="1"/>
    <xf numFmtId="0" fontId="10" fillId="4" borderId="1" xfId="1" applyFont="1" applyFill="1" applyBorder="1"/>
    <xf numFmtId="0" fontId="3" fillId="4" borderId="1" xfId="1" applyFont="1" applyFill="1" applyBorder="1"/>
    <xf numFmtId="0" fontId="10" fillId="0" borderId="9" xfId="1" applyFont="1" applyBorder="1"/>
    <xf numFmtId="0" fontId="3" fillId="0" borderId="9" xfId="1" applyFont="1" applyBorder="1"/>
    <xf numFmtId="0" fontId="4" fillId="0" borderId="9" xfId="1" applyFont="1" applyBorder="1"/>
    <xf numFmtId="2" fontId="3" fillId="2" borderId="9" xfId="1" applyNumberFormat="1" applyFont="1" applyFill="1" applyBorder="1"/>
    <xf numFmtId="164" fontId="3" fillId="2" borderId="9" xfId="1" applyNumberFormat="1" applyFont="1" applyFill="1" applyBorder="1"/>
    <xf numFmtId="164" fontId="5" fillId="2" borderId="10" xfId="1" applyNumberFormat="1" applyFont="1" applyFill="1" applyBorder="1"/>
    <xf numFmtId="0" fontId="10" fillId="0" borderId="4" xfId="1" applyFont="1" applyBorder="1"/>
    <xf numFmtId="0" fontId="10" fillId="2" borderId="1" xfId="1" applyFont="1" applyFill="1" applyBorder="1" applyAlignment="1">
      <alignment wrapText="1"/>
    </xf>
    <xf numFmtId="0" fontId="3" fillId="2" borderId="1" xfId="1" applyFont="1" applyFill="1" applyBorder="1"/>
    <xf numFmtId="0" fontId="10" fillId="5" borderId="1" xfId="1" applyFont="1" applyFill="1" applyBorder="1" applyAlignment="1">
      <alignment wrapText="1"/>
    </xf>
    <xf numFmtId="10" fontId="3" fillId="5" borderId="1" xfId="1" applyNumberFormat="1" applyFont="1" applyFill="1" applyBorder="1"/>
    <xf numFmtId="10" fontId="11" fillId="5" borderId="1" xfId="1" applyNumberFormat="1" applyFont="1" applyFill="1" applyBorder="1"/>
    <xf numFmtId="0" fontId="8" fillId="5" borderId="9" xfId="1" applyFont="1" applyFill="1" applyBorder="1"/>
    <xf numFmtId="10" fontId="3" fillId="5" borderId="9" xfId="1" applyNumberFormat="1" applyFont="1" applyFill="1" applyBorder="1"/>
    <xf numFmtId="10" fontId="11" fillId="5" borderId="9" xfId="1" applyNumberFormat="1" applyFont="1" applyFill="1" applyBorder="1"/>
    <xf numFmtId="0" fontId="5" fillId="0" borderId="4" xfId="1" applyFont="1" applyBorder="1"/>
    <xf numFmtId="0" fontId="8" fillId="5" borderId="9" xfId="1" applyFont="1" applyFill="1" applyBorder="1" applyAlignment="1">
      <alignment horizontal="left" vertical="center" wrapText="1"/>
    </xf>
    <xf numFmtId="164" fontId="3" fillId="5" borderId="9" xfId="1" applyNumberFormat="1" applyFont="1" applyFill="1" applyBorder="1"/>
    <xf numFmtId="0" fontId="3" fillId="3" borderId="4" xfId="1" applyFont="1" applyFill="1" applyBorder="1"/>
    <xf numFmtId="2" fontId="3" fillId="5" borderId="9" xfId="1" applyNumberFormat="1" applyFont="1" applyFill="1" applyBorder="1"/>
    <xf numFmtId="164" fontId="3" fillId="2" borderId="10" xfId="1" applyNumberFormat="1" applyFont="1" applyFill="1" applyBorder="1"/>
    <xf numFmtId="0" fontId="10" fillId="0" borderId="4" xfId="1" applyFont="1" applyBorder="1" applyAlignment="1">
      <alignment wrapText="1"/>
    </xf>
    <xf numFmtId="164" fontId="3" fillId="2" borderId="5" xfId="1" applyNumberFormat="1" applyFont="1" applyFill="1" applyBorder="1"/>
    <xf numFmtId="0" fontId="8" fillId="5" borderId="9" xfId="1" applyFont="1" applyFill="1" applyBorder="1" applyAlignment="1">
      <alignment wrapText="1"/>
    </xf>
    <xf numFmtId="164" fontId="11" fillId="5" borderId="9" xfId="1" applyNumberFormat="1" applyFont="1" applyFill="1" applyBorder="1"/>
    <xf numFmtId="0" fontId="10" fillId="5" borderId="4" xfId="1" applyFont="1" applyFill="1" applyBorder="1" applyAlignment="1">
      <alignment wrapText="1"/>
    </xf>
    <xf numFmtId="0" fontId="3" fillId="5" borderId="4" xfId="1" applyFont="1" applyFill="1" applyBorder="1"/>
    <xf numFmtId="0" fontId="10" fillId="0" borderId="1" xfId="1" applyNumberFormat="1" applyFont="1" applyBorder="1"/>
    <xf numFmtId="4" fontId="3" fillId="0" borderId="1" xfId="1" applyNumberFormat="1" applyFont="1" applyBorder="1"/>
    <xf numFmtId="164" fontId="3" fillId="2" borderId="7" xfId="1" applyNumberFormat="1" applyFont="1" applyFill="1" applyBorder="1"/>
    <xf numFmtId="2" fontId="3" fillId="0" borderId="1" xfId="1" applyNumberFormat="1" applyFont="1" applyBorder="1"/>
    <xf numFmtId="0" fontId="10" fillId="0" borderId="1" xfId="1" applyFont="1" applyBorder="1" applyAlignment="1">
      <alignment wrapText="1"/>
    </xf>
    <xf numFmtId="0" fontId="10" fillId="5" borderId="1" xfId="1" applyFont="1" applyFill="1" applyBorder="1"/>
    <xf numFmtId="0" fontId="3" fillId="5" borderId="1" xfId="1" applyFont="1" applyFill="1" applyBorder="1"/>
    <xf numFmtId="0" fontId="8" fillId="5" borderId="1" xfId="1" applyFont="1" applyFill="1" applyBorder="1"/>
    <xf numFmtId="0" fontId="11" fillId="5" borderId="1" xfId="1" applyFont="1" applyFill="1" applyBorder="1"/>
    <xf numFmtId="164" fontId="3" fillId="5" borderId="1" xfId="1" applyNumberFormat="1" applyFont="1" applyFill="1" applyBorder="1"/>
    <xf numFmtId="164" fontId="3" fillId="4" borderId="1" xfId="1" applyNumberFormat="1" applyFont="1" applyFill="1" applyBorder="1"/>
    <xf numFmtId="164" fontId="3" fillId="4" borderId="9" xfId="1" applyNumberFormat="1" applyFont="1" applyFill="1" applyBorder="1"/>
    <xf numFmtId="0" fontId="8" fillId="5" borderId="4" xfId="1" applyFont="1" applyFill="1" applyBorder="1" applyAlignment="1">
      <alignment wrapText="1"/>
    </xf>
    <xf numFmtId="164" fontId="3" fillId="5" borderId="4" xfId="1" applyNumberFormat="1" applyFont="1" applyFill="1" applyBorder="1"/>
    <xf numFmtId="0" fontId="10" fillId="0" borderId="9" xfId="1" applyFont="1" applyBorder="1" applyAlignment="1">
      <alignment wrapText="1"/>
    </xf>
    <xf numFmtId="0" fontId="8" fillId="5" borderId="4" xfId="1" applyFont="1" applyFill="1" applyBorder="1"/>
    <xf numFmtId="0" fontId="11" fillId="5" borderId="4" xfId="1" applyFont="1" applyFill="1" applyBorder="1"/>
    <xf numFmtId="0" fontId="11" fillId="0" borderId="1" xfId="1" applyFont="1" applyBorder="1"/>
    <xf numFmtId="0" fontId="8" fillId="0" borderId="1" xfId="1" applyFont="1" applyBorder="1"/>
    <xf numFmtId="0" fontId="13" fillId="0" borderId="4" xfId="1" applyFont="1" applyBorder="1"/>
    <xf numFmtId="164" fontId="10" fillId="5" borderId="1" xfId="1" applyNumberFormat="1" applyFont="1" applyFill="1" applyBorder="1"/>
    <xf numFmtId="164" fontId="13" fillId="5" borderId="1" xfId="1" applyNumberFormat="1" applyFont="1" applyFill="1" applyBorder="1"/>
    <xf numFmtId="164" fontId="9" fillId="5" borderId="9" xfId="1" applyNumberFormat="1" applyFont="1" applyFill="1" applyBorder="1"/>
    <xf numFmtId="0" fontId="3" fillId="5" borderId="9" xfId="1" applyFont="1" applyFill="1" applyBorder="1"/>
    <xf numFmtId="0" fontId="3" fillId="3" borderId="1" xfId="1" applyFont="1" applyFill="1" applyBorder="1"/>
    <xf numFmtId="0" fontId="8" fillId="5" borderId="1" xfId="1" applyFont="1" applyFill="1" applyBorder="1" applyAlignment="1">
      <alignment wrapText="1"/>
    </xf>
    <xf numFmtId="1" fontId="3" fillId="5" borderId="1" xfId="1" applyNumberFormat="1" applyFont="1" applyFill="1" applyBorder="1"/>
    <xf numFmtId="0" fontId="3" fillId="3" borderId="9" xfId="1" applyFont="1" applyFill="1" applyBorder="1"/>
    <xf numFmtId="0" fontId="10" fillId="0" borderId="15" xfId="1" applyFont="1" applyBorder="1"/>
    <xf numFmtId="0" fontId="8" fillId="0" borderId="16" xfId="1" applyFont="1" applyBorder="1" applyAlignment="1">
      <alignment wrapText="1"/>
    </xf>
    <xf numFmtId="0" fontId="3" fillId="0" borderId="16" xfId="1" applyFont="1" applyBorder="1"/>
    <xf numFmtId="2" fontId="3" fillId="2" borderId="16" xfId="1" applyNumberFormat="1" applyFont="1" applyFill="1" applyBorder="1"/>
    <xf numFmtId="164" fontId="3" fillId="2" borderId="16" xfId="1" applyNumberFormat="1" applyFont="1" applyFill="1" applyBorder="1"/>
    <xf numFmtId="164" fontId="3" fillId="2" borderId="17" xfId="1" applyNumberFormat="1" applyFont="1" applyFill="1" applyBorder="1"/>
    <xf numFmtId="9" fontId="3" fillId="5" borderId="9" xfId="2" applyFont="1" applyFill="1" applyBorder="1"/>
    <xf numFmtId="0" fontId="5" fillId="0" borderId="1" xfId="1" applyFont="1" applyBorder="1"/>
    <xf numFmtId="0" fontId="10" fillId="0" borderId="0" xfId="1" applyFont="1"/>
    <xf numFmtId="0" fontId="3" fillId="0" borderId="0" xfId="1" applyFont="1"/>
    <xf numFmtId="0" fontId="4" fillId="0" borderId="0" xfId="1" applyFont="1"/>
    <xf numFmtId="0" fontId="3" fillId="0" borderId="0" xfId="1" applyFont="1" applyAlignment="1"/>
    <xf numFmtId="0" fontId="10" fillId="3" borderId="4" xfId="1" applyFont="1" applyFill="1" applyBorder="1" applyAlignment="1">
      <alignment wrapText="1"/>
    </xf>
    <xf numFmtId="0" fontId="9" fillId="0" borderId="4" xfId="1" applyFont="1" applyBorder="1"/>
    <xf numFmtId="0" fontId="11" fillId="0" borderId="4" xfId="1" applyFont="1" applyBorder="1"/>
    <xf numFmtId="0" fontId="9" fillId="3" borderId="1" xfId="1" applyFont="1" applyFill="1" applyBorder="1"/>
    <xf numFmtId="0" fontId="11" fillId="0" borderId="9" xfId="1" applyFont="1" applyBorder="1"/>
    <xf numFmtId="1" fontId="3" fillId="5" borderId="9" xfId="1" applyNumberFormat="1" applyFont="1" applyFill="1" applyBorder="1"/>
    <xf numFmtId="0" fontId="3" fillId="0" borderId="18" xfId="1" applyFont="1" applyBorder="1"/>
    <xf numFmtId="2" fontId="3" fillId="5" borderId="1" xfId="1" applyNumberFormat="1" applyFont="1" applyFill="1" applyBorder="1"/>
    <xf numFmtId="165" fontId="3" fillId="0" borderId="1" xfId="1" applyNumberFormat="1" applyFont="1" applyBorder="1"/>
    <xf numFmtId="0" fontId="3" fillId="5" borderId="14" xfId="1" applyFont="1" applyFill="1" applyBorder="1" applyAlignment="1">
      <alignment horizontal="right"/>
    </xf>
    <xf numFmtId="0" fontId="3" fillId="0" borderId="1" xfId="1" applyFont="1" applyBorder="1" applyAlignment="1">
      <alignment horizontal="right"/>
    </xf>
    <xf numFmtId="9" fontId="3" fillId="5" borderId="2" xfId="2" applyFont="1" applyFill="1" applyBorder="1"/>
    <xf numFmtId="0" fontId="0" fillId="0" borderId="1" xfId="0" applyBorder="1"/>
    <xf numFmtId="0" fontId="5" fillId="0" borderId="18" xfId="1" applyFont="1" applyBorder="1"/>
    <xf numFmtId="0" fontId="10" fillId="5" borderId="9" xfId="1" applyFont="1" applyFill="1" applyBorder="1" applyAlignment="1">
      <alignment wrapText="1"/>
    </xf>
    <xf numFmtId="0" fontId="10" fillId="4" borderId="1" xfId="1" applyFont="1" applyFill="1" applyBorder="1" applyAlignment="1">
      <alignment wrapText="1"/>
    </xf>
    <xf numFmtId="0" fontId="10" fillId="4" borderId="9" xfId="1" applyFont="1" applyFill="1" applyBorder="1" applyAlignment="1">
      <alignment wrapText="1"/>
    </xf>
    <xf numFmtId="166" fontId="3" fillId="5" borderId="1" xfId="1" applyNumberFormat="1" applyFont="1" applyFill="1" applyBorder="1"/>
    <xf numFmtId="164" fontId="3" fillId="0" borderId="1" xfId="1" applyNumberFormat="1" applyFont="1" applyBorder="1"/>
    <xf numFmtId="0" fontId="12" fillId="0" borderId="0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1" xfId="0" applyFont="1" applyBorder="1" applyAlignment="1">
      <alignment horizontal="center"/>
    </xf>
    <xf numFmtId="0" fontId="17" fillId="0" borderId="22" xfId="0" applyFont="1" applyBorder="1"/>
    <xf numFmtId="0" fontId="18" fillId="0" borderId="19" xfId="0" applyFont="1" applyBorder="1"/>
    <xf numFmtId="0" fontId="18" fillId="0" borderId="22" xfId="0" applyFont="1" applyBorder="1"/>
    <xf numFmtId="0" fontId="18" fillId="0" borderId="23" xfId="0" applyFont="1" applyBorder="1"/>
    <xf numFmtId="0" fontId="12" fillId="0" borderId="1" xfId="0" applyFont="1" applyBorder="1"/>
    <xf numFmtId="0" fontId="20" fillId="0" borderId="22" xfId="0" applyFont="1" applyBorder="1" applyAlignment="1">
      <alignment horizontal="center"/>
    </xf>
    <xf numFmtId="0" fontId="17" fillId="0" borderId="23" xfId="0" applyFont="1" applyBorder="1"/>
    <xf numFmtId="0" fontId="21" fillId="0" borderId="2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0" xfId="0" applyFont="1" applyBorder="1"/>
    <xf numFmtId="0" fontId="21" fillId="0" borderId="22" xfId="0" applyNumberFormat="1" applyFont="1" applyBorder="1" applyAlignment="1">
      <alignment horizontal="center"/>
    </xf>
    <xf numFmtId="0" fontId="12" fillId="0" borderId="0" xfId="0" applyFont="1"/>
    <xf numFmtId="2" fontId="21" fillId="0" borderId="22" xfId="0" applyNumberFormat="1" applyFont="1" applyBorder="1" applyAlignment="1">
      <alignment horizontal="center"/>
    </xf>
    <xf numFmtId="0" fontId="12" fillId="0" borderId="0" xfId="0" applyFont="1" applyAlignment="1">
      <alignment vertical="center" wrapText="1"/>
    </xf>
    <xf numFmtId="0" fontId="12" fillId="0" borderId="24" xfId="0" applyFont="1" applyBorder="1"/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5" fillId="3" borderId="4" xfId="1" applyFont="1" applyFill="1" applyBorder="1"/>
    <xf numFmtId="0" fontId="25" fillId="3" borderId="0" xfId="0" applyFont="1" applyFill="1"/>
    <xf numFmtId="0" fontId="11" fillId="3" borderId="9" xfId="1" applyFont="1" applyFill="1" applyBorder="1"/>
    <xf numFmtId="0" fontId="9" fillId="7" borderId="4" xfId="1" applyFont="1" applyFill="1" applyBorder="1"/>
    <xf numFmtId="0" fontId="3" fillId="6" borderId="1" xfId="1" applyFont="1" applyFill="1" applyBorder="1"/>
    <xf numFmtId="0" fontId="0" fillId="6" borderId="1" xfId="0" applyFill="1" applyBorder="1"/>
    <xf numFmtId="0" fontId="5" fillId="6" borderId="18" xfId="1" applyFont="1" applyFill="1" applyBorder="1"/>
    <xf numFmtId="164" fontId="9" fillId="6" borderId="14" xfId="1" applyNumberFormat="1" applyFont="1" applyFill="1" applyBorder="1" applyAlignment="1">
      <alignment horizontal="right"/>
    </xf>
    <xf numFmtId="2" fontId="5" fillId="6" borderId="1" xfId="3" applyNumberFormat="1" applyFont="1" applyFill="1" applyBorder="1" applyAlignment="1">
      <alignment horizontal="right" vertical="center"/>
    </xf>
    <xf numFmtId="0" fontId="5" fillId="6" borderId="1" xfId="1" applyFont="1" applyFill="1" applyBorder="1" applyAlignment="1">
      <alignment horizontal="right"/>
    </xf>
    <xf numFmtId="0" fontId="3" fillId="6" borderId="4" xfId="1" applyFont="1" applyFill="1" applyBorder="1"/>
    <xf numFmtId="0" fontId="3" fillId="6" borderId="16" xfId="1" applyFont="1" applyFill="1" applyBorder="1"/>
    <xf numFmtId="0" fontId="10" fillId="0" borderId="3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wrapText="1"/>
    </xf>
    <xf numFmtId="0" fontId="0" fillId="0" borderId="27" xfId="0" applyBorder="1" applyAlignment="1">
      <alignment wrapText="1"/>
    </xf>
    <xf numFmtId="0" fontId="3" fillId="0" borderId="2" xfId="1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4"/>
    <cellStyle name="Обычный 3" xfId="3"/>
    <cellStyle name="Обычный 4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abSelected="1" workbookViewId="0">
      <selection activeCell="K100" sqref="K100"/>
    </sheetView>
  </sheetViews>
  <sheetFormatPr defaultRowHeight="15" x14ac:dyDescent="0.25"/>
  <cols>
    <col min="1" max="1" width="2.7109375" customWidth="1"/>
    <col min="2" max="2" width="27.140625" customWidth="1"/>
    <col min="3" max="3" width="7.28515625" customWidth="1"/>
    <col min="4" max="4" width="7.5703125" customWidth="1"/>
    <col min="5" max="5" width="8" customWidth="1"/>
    <col min="6" max="6" width="9" customWidth="1"/>
    <col min="7" max="8" width="9.85546875" customWidth="1"/>
    <col min="9" max="9" width="8.42578125" customWidth="1"/>
  </cols>
  <sheetData>
    <row r="1" spans="1:13" x14ac:dyDescent="0.25">
      <c r="A1" s="163" t="s">
        <v>0</v>
      </c>
      <c r="B1" s="163"/>
      <c r="C1" s="163"/>
      <c r="D1" s="163"/>
      <c r="E1" s="163"/>
      <c r="F1" s="163"/>
      <c r="G1" s="163"/>
      <c r="H1" s="163"/>
      <c r="I1" s="163"/>
    </row>
    <row r="2" spans="1:13" x14ac:dyDescent="0.25">
      <c r="A2" s="163" t="s">
        <v>210</v>
      </c>
      <c r="B2" s="164"/>
      <c r="C2" s="164"/>
      <c r="D2" s="164"/>
      <c r="E2" s="164"/>
      <c r="F2" s="164"/>
      <c r="G2" s="164"/>
      <c r="H2" s="164"/>
      <c r="I2" s="164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</row>
    <row r="4" spans="1:13" ht="30" x14ac:dyDescent="0.25">
      <c r="A4" s="165" t="s">
        <v>1</v>
      </c>
      <c r="B4" s="167" t="s">
        <v>2</v>
      </c>
      <c r="C4" s="169" t="s">
        <v>3</v>
      </c>
      <c r="D4" s="169" t="s">
        <v>204</v>
      </c>
      <c r="E4" s="171" t="s">
        <v>205</v>
      </c>
      <c r="F4" s="169" t="s">
        <v>211</v>
      </c>
      <c r="G4" s="2" t="s">
        <v>4</v>
      </c>
      <c r="H4" s="2" t="s">
        <v>4</v>
      </c>
      <c r="I4" s="3" t="s">
        <v>4</v>
      </c>
    </row>
    <row r="5" spans="1:13" ht="35.25" thickBot="1" x14ac:dyDescent="0.3">
      <c r="A5" s="166"/>
      <c r="B5" s="168"/>
      <c r="C5" s="170"/>
      <c r="D5" s="170"/>
      <c r="E5" s="172"/>
      <c r="F5" s="170"/>
      <c r="G5" s="4" t="s">
        <v>208</v>
      </c>
      <c r="H5" s="4" t="s">
        <v>206</v>
      </c>
      <c r="I5" s="5" t="s">
        <v>207</v>
      </c>
    </row>
    <row r="6" spans="1:13" ht="24.75" customHeight="1" x14ac:dyDescent="0.25">
      <c r="A6" s="157">
        <v>1</v>
      </c>
      <c r="B6" s="6" t="s">
        <v>5</v>
      </c>
      <c r="C6" s="7">
        <v>628</v>
      </c>
      <c r="D6" s="36">
        <v>360</v>
      </c>
      <c r="E6" s="39">
        <v>365</v>
      </c>
      <c r="F6" s="145">
        <v>365</v>
      </c>
      <c r="G6" s="10">
        <f>F6/E6*100</f>
        <v>100</v>
      </c>
      <c r="H6" s="10">
        <f>F6/D6*100</f>
        <v>101.38888888888889</v>
      </c>
      <c r="I6" s="10">
        <f>F6/C6*100</f>
        <v>58.121019108280258</v>
      </c>
    </row>
    <row r="7" spans="1:13" x14ac:dyDescent="0.25">
      <c r="A7" s="158"/>
      <c r="B7" s="13" t="s">
        <v>6</v>
      </c>
      <c r="C7" s="14">
        <v>12</v>
      </c>
      <c r="D7" s="14">
        <v>0</v>
      </c>
      <c r="E7" s="14">
        <v>-2</v>
      </c>
      <c r="F7" s="14">
        <v>0</v>
      </c>
      <c r="G7" s="16">
        <v>200</v>
      </c>
      <c r="H7" s="17">
        <v>100</v>
      </c>
      <c r="I7" s="18">
        <v>16.7</v>
      </c>
    </row>
    <row r="8" spans="1:13" x14ac:dyDescent="0.25">
      <c r="A8" s="158"/>
      <c r="B8" s="19" t="s">
        <v>7</v>
      </c>
      <c r="C8" s="20">
        <v>0</v>
      </c>
      <c r="D8" s="20">
        <v>0</v>
      </c>
      <c r="E8" s="20">
        <v>0</v>
      </c>
      <c r="F8" s="20">
        <v>0</v>
      </c>
      <c r="G8" s="16" t="e">
        <v>#DIV/0!</v>
      </c>
      <c r="H8" s="17" t="e">
        <v>#DIV/0!</v>
      </c>
      <c r="I8" s="18" t="e">
        <v>#DIV/0!</v>
      </c>
    </row>
    <row r="9" spans="1:13" ht="15.75" thickBot="1" x14ac:dyDescent="0.3">
      <c r="A9" s="159"/>
      <c r="B9" s="21" t="s">
        <v>8</v>
      </c>
      <c r="C9" s="22">
        <v>3</v>
      </c>
      <c r="D9" s="22">
        <v>0</v>
      </c>
      <c r="E9" s="22">
        <v>0</v>
      </c>
      <c r="F9" s="22">
        <v>0</v>
      </c>
      <c r="G9" s="24"/>
      <c r="H9" s="25"/>
      <c r="I9" s="26"/>
    </row>
    <row r="10" spans="1:13" x14ac:dyDescent="0.25">
      <c r="A10" s="157">
        <v>2</v>
      </c>
      <c r="B10" s="27" t="s">
        <v>9</v>
      </c>
      <c r="C10" s="7">
        <v>290</v>
      </c>
      <c r="D10" s="7">
        <v>192</v>
      </c>
      <c r="E10" s="7">
        <v>190</v>
      </c>
      <c r="F10" s="7">
        <v>188</v>
      </c>
      <c r="G10" s="10">
        <v>100</v>
      </c>
      <c r="H10" s="11">
        <v>98.513011152416354</v>
      </c>
      <c r="I10" s="12">
        <v>91.379310344827587</v>
      </c>
    </row>
    <row r="11" spans="1:13" x14ac:dyDescent="0.25">
      <c r="A11" s="158"/>
      <c r="B11" s="13" t="s">
        <v>10</v>
      </c>
      <c r="C11" s="14">
        <v>159</v>
      </c>
      <c r="D11" s="14">
        <v>157</v>
      </c>
      <c r="E11" s="14">
        <v>163</v>
      </c>
      <c r="F11" s="14">
        <v>166</v>
      </c>
      <c r="G11" s="16">
        <v>100</v>
      </c>
      <c r="H11" s="17">
        <v>90.944881889763778</v>
      </c>
      <c r="I11" s="18">
        <v>145.28301886792451</v>
      </c>
    </row>
    <row r="12" spans="1:13" x14ac:dyDescent="0.25">
      <c r="A12" s="158"/>
      <c r="B12" s="13" t="s">
        <v>11</v>
      </c>
      <c r="C12" s="14">
        <v>17</v>
      </c>
      <c r="D12" s="14">
        <v>10</v>
      </c>
      <c r="E12" s="14">
        <v>10</v>
      </c>
      <c r="F12" s="14">
        <v>10</v>
      </c>
      <c r="G12" s="16">
        <v>100</v>
      </c>
      <c r="H12" s="17">
        <v>100</v>
      </c>
      <c r="I12" s="18">
        <v>58.82352941176471</v>
      </c>
    </row>
    <row r="13" spans="1:13" x14ac:dyDescent="0.25">
      <c r="A13" s="158"/>
      <c r="B13" s="13" t="s">
        <v>12</v>
      </c>
      <c r="C13" s="14">
        <v>2</v>
      </c>
      <c r="D13" s="14">
        <v>3</v>
      </c>
      <c r="E13" s="14">
        <v>0</v>
      </c>
      <c r="F13" s="146">
        <v>0</v>
      </c>
      <c r="G13" s="16">
        <v>100</v>
      </c>
      <c r="H13" s="17">
        <v>50</v>
      </c>
      <c r="I13" s="18">
        <v>150</v>
      </c>
      <c r="J13" s="143"/>
    </row>
    <row r="14" spans="1:13" ht="25.5" customHeight="1" x14ac:dyDescent="0.25">
      <c r="A14" s="158"/>
      <c r="B14" s="28" t="s">
        <v>13</v>
      </c>
      <c r="C14" s="29">
        <f t="shared" ref="C14:E14" si="0">C11+C13</f>
        <v>161</v>
      </c>
      <c r="D14" s="29">
        <f t="shared" si="0"/>
        <v>160</v>
      </c>
      <c r="E14" s="29">
        <f t="shared" si="0"/>
        <v>163</v>
      </c>
      <c r="F14" s="29">
        <v>172</v>
      </c>
      <c r="G14" s="16">
        <v>69.7</v>
      </c>
      <c r="H14" s="17">
        <v>63</v>
      </c>
      <c r="I14" s="18">
        <v>102.5</v>
      </c>
      <c r="M14" t="s">
        <v>200</v>
      </c>
    </row>
    <row r="15" spans="1:13" ht="26.25" customHeight="1" x14ac:dyDescent="0.25">
      <c r="A15" s="158"/>
      <c r="B15" s="30" t="s">
        <v>14</v>
      </c>
      <c r="C15" s="31">
        <v>6.3E-3</v>
      </c>
      <c r="D15" s="31">
        <v>1.2658227848101266E-2</v>
      </c>
      <c r="E15" s="31">
        <v>6.4000000000000003E-3</v>
      </c>
      <c r="F15" s="32">
        <v>6.369426751592357E-3</v>
      </c>
      <c r="G15" s="16">
        <v>100</v>
      </c>
      <c r="H15" s="17">
        <v>41.987179487179489</v>
      </c>
      <c r="I15" s="18">
        <v>103.20512820512822</v>
      </c>
    </row>
    <row r="16" spans="1:13" ht="15.75" thickBot="1" x14ac:dyDescent="0.3">
      <c r="A16" s="159"/>
      <c r="B16" s="33" t="s">
        <v>15</v>
      </c>
      <c r="C16" s="34">
        <v>5.33E-2</v>
      </c>
      <c r="D16" s="34">
        <v>6.3291139240506333E-2</v>
      </c>
      <c r="E16" s="34">
        <v>6.3700000000000007E-2</v>
      </c>
      <c r="F16" s="35">
        <v>6.3299999999999995E-2</v>
      </c>
      <c r="G16" s="24">
        <v>100</v>
      </c>
      <c r="H16" s="25">
        <v>111.96581196581197</v>
      </c>
      <c r="I16" s="26">
        <v>40.472599296128706</v>
      </c>
    </row>
    <row r="17" spans="1:9" ht="25.5" customHeight="1" x14ac:dyDescent="0.25">
      <c r="A17" s="157">
        <v>3</v>
      </c>
      <c r="B17" s="42" t="s">
        <v>16</v>
      </c>
      <c r="C17" s="7">
        <v>2560</v>
      </c>
      <c r="D17" s="89">
        <v>5660</v>
      </c>
      <c r="E17" s="7">
        <v>5660</v>
      </c>
      <c r="F17" s="36">
        <v>5675</v>
      </c>
      <c r="G17" s="10">
        <v>100</v>
      </c>
      <c r="H17" s="11">
        <v>100.3</v>
      </c>
      <c r="I17" s="12">
        <v>580.078125</v>
      </c>
    </row>
    <row r="18" spans="1:9" ht="36" customHeight="1" thickBot="1" x14ac:dyDescent="0.3">
      <c r="A18" s="159"/>
      <c r="B18" s="37" t="s">
        <v>17</v>
      </c>
      <c r="C18" s="38">
        <v>2683.4381551362685</v>
      </c>
      <c r="D18" s="38">
        <v>11940.9</v>
      </c>
      <c r="E18" s="38">
        <v>11945</v>
      </c>
      <c r="F18" s="38">
        <v>11953</v>
      </c>
      <c r="G18" s="24">
        <v>100.1</v>
      </c>
      <c r="H18" s="25">
        <v>100.4</v>
      </c>
      <c r="I18" s="26">
        <v>438.4</v>
      </c>
    </row>
    <row r="19" spans="1:9" ht="26.25" customHeight="1" x14ac:dyDescent="0.25">
      <c r="A19" s="157">
        <v>4</v>
      </c>
      <c r="B19" s="6" t="s">
        <v>18</v>
      </c>
      <c r="C19" s="7">
        <v>6342</v>
      </c>
      <c r="D19" s="90">
        <v>10840</v>
      </c>
      <c r="E19" s="39">
        <v>10840</v>
      </c>
      <c r="F19" s="39">
        <v>10844</v>
      </c>
      <c r="G19" s="10">
        <v>100.1</v>
      </c>
      <c r="H19" s="11">
        <v>79.961397945819257</v>
      </c>
      <c r="I19" s="12">
        <v>548.72280037842961</v>
      </c>
    </row>
    <row r="20" spans="1:9" ht="27.75" customHeight="1" thickBot="1" x14ac:dyDescent="0.3">
      <c r="A20" s="159"/>
      <c r="B20" s="102" t="s">
        <v>19</v>
      </c>
      <c r="C20" s="40">
        <v>1683.1210191082801</v>
      </c>
      <c r="D20" s="38">
        <v>9899.5</v>
      </c>
      <c r="E20" s="38">
        <v>9850.1</v>
      </c>
      <c r="F20" s="38">
        <f>F19/F6/3*1000</f>
        <v>9903.1963470319643</v>
      </c>
      <c r="G20" s="24">
        <f>F20/E20*100</f>
        <v>100.53904373592108</v>
      </c>
      <c r="H20" s="24">
        <f>F20/D20*100</f>
        <v>100.03733872450087</v>
      </c>
      <c r="I20" s="41">
        <f>F20/C20*100</f>
        <v>588.38290500814333</v>
      </c>
    </row>
    <row r="21" spans="1:9" ht="40.5" customHeight="1" x14ac:dyDescent="0.25">
      <c r="A21" s="157">
        <v>5</v>
      </c>
      <c r="B21" s="42" t="s">
        <v>20</v>
      </c>
      <c r="C21" s="7"/>
      <c r="D21" s="7">
        <v>58</v>
      </c>
      <c r="E21" s="7">
        <v>58</v>
      </c>
      <c r="F21" s="7">
        <v>55</v>
      </c>
      <c r="G21" s="10">
        <v>100</v>
      </c>
      <c r="H21" s="11">
        <v>100</v>
      </c>
      <c r="I21" s="43" t="e">
        <v>#DIV/0!</v>
      </c>
    </row>
    <row r="22" spans="1:9" ht="42" customHeight="1" thickBot="1" x14ac:dyDescent="0.3">
      <c r="A22" s="159"/>
      <c r="B22" s="44" t="s">
        <v>21</v>
      </c>
      <c r="C22" s="38">
        <v>0</v>
      </c>
      <c r="D22" s="38">
        <f>D21/D6*100</f>
        <v>16.111111111111111</v>
      </c>
      <c r="E22" s="38">
        <f>E21/E6*100</f>
        <v>15.890410958904111</v>
      </c>
      <c r="F22" s="45">
        <f>F21/F6*100</f>
        <v>15.068493150684931</v>
      </c>
      <c r="G22" s="24">
        <v>100.73349633251834</v>
      </c>
      <c r="H22" s="25">
        <v>99.477443789251637</v>
      </c>
      <c r="I22" s="41" t="e">
        <v>#DIV/0!</v>
      </c>
    </row>
    <row r="23" spans="1:9" ht="39" customHeight="1" x14ac:dyDescent="0.25">
      <c r="A23" s="160">
        <v>6</v>
      </c>
      <c r="B23" s="88" t="s">
        <v>22</v>
      </c>
      <c r="C23" s="39"/>
      <c r="D23" s="8"/>
      <c r="E23" s="39"/>
      <c r="F23" s="39"/>
      <c r="G23" s="10"/>
      <c r="H23" s="11"/>
      <c r="I23" s="43"/>
    </row>
    <row r="24" spans="1:9" x14ac:dyDescent="0.25">
      <c r="A24" s="161"/>
      <c r="B24" s="48" t="s">
        <v>23</v>
      </c>
      <c r="C24" s="14"/>
      <c r="D24" s="15"/>
      <c r="E24" s="14"/>
      <c r="F24" s="49"/>
      <c r="G24" s="16" t="e">
        <v>#DIV/0!</v>
      </c>
      <c r="H24" s="17" t="e">
        <v>#DIV/0!</v>
      </c>
      <c r="I24" s="50" t="e">
        <v>#DIV/0!</v>
      </c>
    </row>
    <row r="25" spans="1:9" ht="24.75" customHeight="1" x14ac:dyDescent="0.25">
      <c r="A25" s="161"/>
      <c r="B25" s="52" t="s">
        <v>24</v>
      </c>
      <c r="C25" s="14"/>
      <c r="D25" s="15"/>
      <c r="E25" s="14"/>
      <c r="F25" s="49"/>
      <c r="G25" s="16" t="e">
        <v>#DIV/0!</v>
      </c>
      <c r="H25" s="17" t="e">
        <v>#DIV/0!</v>
      </c>
      <c r="I25" s="50" t="e">
        <v>#DIV/0!</v>
      </c>
    </row>
    <row r="26" spans="1:9" x14ac:dyDescent="0.25">
      <c r="A26" s="161"/>
      <c r="B26" s="13" t="s">
        <v>25</v>
      </c>
      <c r="C26" s="14"/>
      <c r="D26" s="15"/>
      <c r="E26" s="14"/>
      <c r="F26" s="14"/>
      <c r="G26" s="16" t="e">
        <v>#DIV/0!</v>
      </c>
      <c r="H26" s="17" t="e">
        <v>#DIV/0!</v>
      </c>
      <c r="I26" s="50" t="e">
        <v>#DIV/0!</v>
      </c>
    </row>
    <row r="27" spans="1:9" x14ac:dyDescent="0.25">
      <c r="A27" s="161"/>
      <c r="B27" s="13" t="s">
        <v>26</v>
      </c>
      <c r="C27" s="14"/>
      <c r="D27" s="15"/>
      <c r="E27" s="14"/>
      <c r="F27" s="14"/>
      <c r="G27" s="16" t="e">
        <v>#DIV/0!</v>
      </c>
      <c r="H27" s="17" t="e">
        <v>#DIV/0!</v>
      </c>
      <c r="I27" s="50" t="e">
        <v>#DIV/0!</v>
      </c>
    </row>
    <row r="28" spans="1:9" x14ac:dyDescent="0.25">
      <c r="A28" s="161"/>
      <c r="B28" s="13" t="s">
        <v>27</v>
      </c>
      <c r="C28" s="14"/>
      <c r="D28" s="15"/>
      <c r="E28" s="14"/>
      <c r="F28" s="49"/>
      <c r="G28" s="16" t="e">
        <v>#DIV/0!</v>
      </c>
      <c r="H28" s="17" t="e">
        <v>#DIV/0!</v>
      </c>
      <c r="I28" s="50" t="e">
        <v>#DIV/0!</v>
      </c>
    </row>
    <row r="29" spans="1:9" x14ac:dyDescent="0.25">
      <c r="A29" s="161"/>
      <c r="B29" s="13" t="s">
        <v>28</v>
      </c>
      <c r="C29" s="14"/>
      <c r="D29" s="15"/>
      <c r="E29" s="14"/>
      <c r="F29" s="51"/>
      <c r="G29" s="16" t="e">
        <v>#DIV/0!</v>
      </c>
      <c r="H29" s="17" t="e">
        <v>#DIV/0!</v>
      </c>
      <c r="I29" s="50" t="e">
        <v>#DIV/0!</v>
      </c>
    </row>
    <row r="30" spans="1:9" ht="16.5" customHeight="1" x14ac:dyDescent="0.25">
      <c r="A30" s="161"/>
      <c r="B30" s="52" t="s">
        <v>29</v>
      </c>
      <c r="C30" s="14"/>
      <c r="D30" s="15"/>
      <c r="E30" s="14"/>
      <c r="F30" s="14"/>
      <c r="G30" s="16" t="e">
        <v>#DIV/0!</v>
      </c>
      <c r="H30" s="17" t="e">
        <v>#DIV/0!</v>
      </c>
      <c r="I30" s="50" t="e">
        <v>#DIV/0!</v>
      </c>
    </row>
    <row r="31" spans="1:9" x14ac:dyDescent="0.25">
      <c r="A31" s="161"/>
      <c r="B31" s="13" t="s">
        <v>30</v>
      </c>
      <c r="C31" s="14"/>
      <c r="D31" s="15"/>
      <c r="E31" s="14"/>
      <c r="F31" s="14"/>
      <c r="G31" s="16" t="e">
        <v>#DIV/0!</v>
      </c>
      <c r="H31" s="17" t="e">
        <v>#DIV/0!</v>
      </c>
      <c r="I31" s="50" t="e">
        <v>#DIV/0!</v>
      </c>
    </row>
    <row r="32" spans="1:9" x14ac:dyDescent="0.25">
      <c r="A32" s="161"/>
      <c r="B32" s="13" t="s">
        <v>31</v>
      </c>
      <c r="C32" s="14"/>
      <c r="D32" s="15"/>
      <c r="E32" s="14"/>
      <c r="F32" s="14"/>
      <c r="G32" s="16" t="e">
        <v>#DIV/0!</v>
      </c>
      <c r="H32" s="17" t="e">
        <v>#DIV/0!</v>
      </c>
      <c r="I32" s="50" t="e">
        <v>#DIV/0!</v>
      </c>
    </row>
    <row r="33" spans="1:9" x14ac:dyDescent="0.25">
      <c r="A33" s="161"/>
      <c r="B33" s="13" t="s">
        <v>32</v>
      </c>
      <c r="C33" s="14"/>
      <c r="D33" s="15"/>
      <c r="E33" s="14"/>
      <c r="F33" s="51"/>
      <c r="G33" s="16" t="e">
        <v>#DIV/0!</v>
      </c>
      <c r="H33" s="17" t="e">
        <v>#DIV/0!</v>
      </c>
      <c r="I33" s="50" t="e">
        <v>#DIV/0!</v>
      </c>
    </row>
    <row r="34" spans="1:9" ht="15" customHeight="1" x14ac:dyDescent="0.25">
      <c r="A34" s="161"/>
      <c r="B34" s="53" t="s">
        <v>199</v>
      </c>
      <c r="C34" s="54">
        <v>0</v>
      </c>
      <c r="D34" s="54">
        <v>0</v>
      </c>
      <c r="E34" s="54">
        <v>0</v>
      </c>
      <c r="F34" s="54">
        <v>0</v>
      </c>
      <c r="G34" s="16" t="e">
        <v>#DIV/0!</v>
      </c>
      <c r="H34" s="17" t="e">
        <v>#DIV/0!</v>
      </c>
      <c r="I34" s="50" t="e">
        <v>#DIV/0!</v>
      </c>
    </row>
    <row r="35" spans="1:9" x14ac:dyDescent="0.25">
      <c r="A35" s="161"/>
      <c r="B35" s="13" t="s">
        <v>33</v>
      </c>
      <c r="C35" s="14"/>
      <c r="D35" s="14"/>
      <c r="E35" s="14"/>
      <c r="F35" s="96"/>
      <c r="G35" s="16" t="e">
        <v>#DIV/0!</v>
      </c>
      <c r="H35" s="17" t="e">
        <v>#DIV/0!</v>
      </c>
      <c r="I35" s="50" t="e">
        <v>#DIV/0!</v>
      </c>
    </row>
    <row r="36" spans="1:9" ht="17.25" customHeight="1" x14ac:dyDescent="0.25">
      <c r="A36" s="161"/>
      <c r="B36" s="52" t="s">
        <v>34</v>
      </c>
      <c r="C36" s="14"/>
      <c r="D36" s="14"/>
      <c r="E36" s="14"/>
      <c r="F36" s="49"/>
      <c r="G36" s="16" t="e">
        <v>#DIV/0!</v>
      </c>
      <c r="H36" s="17" t="e">
        <v>#DIV/0!</v>
      </c>
      <c r="I36" s="50" t="e">
        <v>#DIV/0!</v>
      </c>
    </row>
    <row r="37" spans="1:9" x14ac:dyDescent="0.25">
      <c r="A37" s="161"/>
      <c r="B37" s="13" t="s">
        <v>35</v>
      </c>
      <c r="C37" s="14"/>
      <c r="D37" s="14"/>
      <c r="E37" s="14"/>
      <c r="F37" s="14"/>
      <c r="G37" s="16" t="e">
        <v>#DIV/0!</v>
      </c>
      <c r="H37" s="17" t="e">
        <v>#DIV/0!</v>
      </c>
      <c r="I37" s="50" t="e">
        <v>#DIV/0!</v>
      </c>
    </row>
    <row r="38" spans="1:9" x14ac:dyDescent="0.25">
      <c r="A38" s="161"/>
      <c r="B38" s="13" t="s">
        <v>36</v>
      </c>
      <c r="C38" s="14"/>
      <c r="D38" s="14"/>
      <c r="E38" s="14"/>
      <c r="F38" s="14"/>
      <c r="G38" s="16" t="e">
        <v>#DIV/0!</v>
      </c>
      <c r="H38" s="17" t="e">
        <v>#DIV/0!</v>
      </c>
      <c r="I38" s="50" t="e">
        <v>#DIV/0!</v>
      </c>
    </row>
    <row r="39" spans="1:9" x14ac:dyDescent="0.25">
      <c r="A39" s="161"/>
      <c r="B39" s="13" t="s">
        <v>37</v>
      </c>
      <c r="C39" s="14"/>
      <c r="D39" s="14"/>
      <c r="E39" s="14"/>
      <c r="F39" s="49"/>
      <c r="G39" s="16" t="e">
        <v>#DIV/0!</v>
      </c>
      <c r="H39" s="17" t="e">
        <v>#DIV/0!</v>
      </c>
      <c r="I39" s="50" t="e">
        <v>#DIV/0!</v>
      </c>
    </row>
    <row r="40" spans="1:9" x14ac:dyDescent="0.25">
      <c r="A40" s="161"/>
      <c r="B40" s="13" t="s">
        <v>38</v>
      </c>
      <c r="C40" s="14"/>
      <c r="D40" s="14"/>
      <c r="E40" s="14"/>
      <c r="F40" s="14"/>
      <c r="G40" s="16" t="e">
        <v>#DIV/0!</v>
      </c>
      <c r="H40" s="17" t="e">
        <v>#DIV/0!</v>
      </c>
      <c r="I40" s="50" t="e">
        <v>#DIV/0!</v>
      </c>
    </row>
    <row r="41" spans="1:9" x14ac:dyDescent="0.25">
      <c r="A41" s="161"/>
      <c r="B41" s="13" t="s">
        <v>39</v>
      </c>
      <c r="C41" s="14"/>
      <c r="D41" s="14"/>
      <c r="E41" s="14"/>
      <c r="F41" s="49"/>
      <c r="G41" s="16" t="e">
        <v>#DIV/0!</v>
      </c>
      <c r="H41" s="17" t="e">
        <v>#DIV/0!</v>
      </c>
      <c r="I41" s="50" t="e">
        <v>#DIV/0!</v>
      </c>
    </row>
    <row r="42" spans="1:9" x14ac:dyDescent="0.25">
      <c r="A42" s="161"/>
      <c r="B42" s="13" t="s">
        <v>40</v>
      </c>
      <c r="C42" s="14"/>
      <c r="D42" s="14"/>
      <c r="E42" s="14"/>
      <c r="F42" s="14"/>
      <c r="G42" s="16" t="e">
        <v>#DIV/0!</v>
      </c>
      <c r="H42" s="17" t="e">
        <v>#DIV/0!</v>
      </c>
      <c r="I42" s="50" t="e">
        <v>#DIV/0!</v>
      </c>
    </row>
    <row r="43" spans="1:9" x14ac:dyDescent="0.25">
      <c r="A43" s="161"/>
      <c r="B43" s="13" t="s">
        <v>41</v>
      </c>
      <c r="C43" s="14"/>
      <c r="D43" s="14"/>
      <c r="E43" s="14"/>
      <c r="F43" s="49"/>
      <c r="G43" s="16" t="e">
        <v>#DIV/0!</v>
      </c>
      <c r="H43" s="17" t="e">
        <v>#DIV/0!</v>
      </c>
      <c r="I43" s="50" t="e">
        <v>#DIV/0!</v>
      </c>
    </row>
    <row r="44" spans="1:9" x14ac:dyDescent="0.25">
      <c r="A44" s="161"/>
      <c r="B44" s="13" t="s">
        <v>42</v>
      </c>
      <c r="C44" s="14"/>
      <c r="D44" s="14"/>
      <c r="E44" s="14"/>
      <c r="F44" s="14"/>
      <c r="G44" s="16" t="e">
        <v>#DIV/0!</v>
      </c>
      <c r="H44" s="17" t="e">
        <v>#DIV/0!</v>
      </c>
      <c r="I44" s="50" t="e">
        <v>#DIV/0!</v>
      </c>
    </row>
    <row r="45" spans="1:9" x14ac:dyDescent="0.25">
      <c r="A45" s="161"/>
      <c r="B45" s="13" t="s">
        <v>43</v>
      </c>
      <c r="C45" s="14"/>
      <c r="D45" s="14"/>
      <c r="E45" s="14"/>
      <c r="F45" s="49"/>
      <c r="G45" s="16" t="e">
        <v>#DIV/0!</v>
      </c>
      <c r="H45" s="17" t="e">
        <v>#DIV/0!</v>
      </c>
      <c r="I45" s="50" t="e">
        <v>#DIV/0!</v>
      </c>
    </row>
    <row r="46" spans="1:9" ht="31.5" customHeight="1" x14ac:dyDescent="0.25">
      <c r="A46" s="161"/>
      <c r="B46" s="30" t="s">
        <v>44</v>
      </c>
      <c r="C46" s="54">
        <v>13889.5</v>
      </c>
      <c r="D46" s="54">
        <v>11295</v>
      </c>
      <c r="E46" s="54">
        <v>11350.4</v>
      </c>
      <c r="F46" s="54">
        <v>11300</v>
      </c>
      <c r="G46" s="16">
        <f>F46/E46*100</f>
        <v>99.555962785452508</v>
      </c>
      <c r="H46" s="16">
        <f>F46/D46*100</f>
        <v>100.04426737494467</v>
      </c>
      <c r="I46" s="16">
        <f>F46/C46*100</f>
        <v>81.356420317506036</v>
      </c>
    </row>
    <row r="47" spans="1:9" x14ac:dyDescent="0.25">
      <c r="A47" s="161"/>
      <c r="B47" s="13" t="s">
        <v>45</v>
      </c>
      <c r="C47" s="14">
        <v>1192</v>
      </c>
      <c r="D47" s="14">
        <v>0</v>
      </c>
      <c r="E47" s="14">
        <v>0</v>
      </c>
      <c r="F47" s="95">
        <v>0</v>
      </c>
      <c r="G47" s="16" t="e">
        <v>#DIV/0!</v>
      </c>
      <c r="H47" s="17" t="e">
        <v>#DIV/0!</v>
      </c>
      <c r="I47" s="50">
        <v>0</v>
      </c>
    </row>
    <row r="48" spans="1:9" x14ac:dyDescent="0.25">
      <c r="A48" s="161"/>
      <c r="B48" s="13" t="s">
        <v>46</v>
      </c>
      <c r="C48" s="14">
        <v>1105</v>
      </c>
      <c r="D48" s="106">
        <v>3850</v>
      </c>
      <c r="E48" s="14">
        <v>2076</v>
      </c>
      <c r="F48" s="95">
        <v>2065</v>
      </c>
      <c r="G48" s="16">
        <f>E48/D48*100</f>
        <v>53.922077922077925</v>
      </c>
      <c r="H48" s="17">
        <f>F48/D48*100</f>
        <v>53.63636363636364</v>
      </c>
      <c r="I48" s="50">
        <f>F48/C48*100</f>
        <v>186.87782805429865</v>
      </c>
    </row>
    <row r="49" spans="1:9" x14ac:dyDescent="0.25">
      <c r="A49" s="161"/>
      <c r="B49" s="13" t="s">
        <v>47</v>
      </c>
      <c r="C49" s="14">
        <v>11592.5</v>
      </c>
      <c r="D49" s="106">
        <v>7445</v>
      </c>
      <c r="E49" s="14">
        <v>9229.4</v>
      </c>
      <c r="F49" s="95">
        <v>9250</v>
      </c>
      <c r="G49" s="16">
        <f>F49/E49*100</f>
        <v>100.22319977463323</v>
      </c>
      <c r="H49" s="17">
        <f>F49/D49*100</f>
        <v>124.24445936870383</v>
      </c>
      <c r="I49" s="50">
        <f>F49/C49*100</f>
        <v>79.79296959240888</v>
      </c>
    </row>
    <row r="50" spans="1:9" x14ac:dyDescent="0.25">
      <c r="A50" s="161"/>
      <c r="B50" s="55" t="s">
        <v>48</v>
      </c>
      <c r="C50" s="54">
        <v>13889.5</v>
      </c>
      <c r="D50" s="57">
        <v>11305.4</v>
      </c>
      <c r="E50" s="57">
        <v>11320</v>
      </c>
      <c r="F50" s="95">
        <v>11325</v>
      </c>
      <c r="G50" s="16">
        <v>102.09</v>
      </c>
      <c r="H50" s="17">
        <v>102.86</v>
      </c>
      <c r="I50" s="50">
        <f>F50/C50*100</f>
        <v>81.536412397854491</v>
      </c>
    </row>
    <row r="51" spans="1:9" ht="24" customHeight="1" x14ac:dyDescent="0.25">
      <c r="A51" s="161"/>
      <c r="B51" s="30" t="s">
        <v>19</v>
      </c>
      <c r="C51" s="57">
        <v>2211.7038216560509</v>
      </c>
      <c r="D51" s="57">
        <v>3101.4</v>
      </c>
      <c r="E51" s="57">
        <v>3085.8</v>
      </c>
      <c r="F51" s="57">
        <v>3091</v>
      </c>
      <c r="G51" s="16">
        <f>F51/E51*100</f>
        <v>100.16851383757859</v>
      </c>
      <c r="H51" s="17">
        <f>F51/D51*100</f>
        <v>99.664667569484749</v>
      </c>
      <c r="I51" s="50">
        <f>F51/C51*100</f>
        <v>139.7565067137046</v>
      </c>
    </row>
    <row r="52" spans="1:9" ht="22.5" customHeight="1" x14ac:dyDescent="0.25">
      <c r="A52" s="161"/>
      <c r="B52" s="103" t="s">
        <v>49</v>
      </c>
      <c r="C52" s="58"/>
      <c r="D52" s="58">
        <v>2800</v>
      </c>
      <c r="E52" s="58">
        <v>2829</v>
      </c>
      <c r="F52" s="58">
        <v>2829</v>
      </c>
      <c r="G52" s="16">
        <f>E52/D52*100</f>
        <v>101.03571428571429</v>
      </c>
      <c r="H52" s="17">
        <f>F52/D52*100</f>
        <v>101.03571428571429</v>
      </c>
      <c r="I52" s="50" t="e">
        <v>#DIV/0!</v>
      </c>
    </row>
    <row r="53" spans="1:9" ht="27" customHeight="1" thickBot="1" x14ac:dyDescent="0.3">
      <c r="A53" s="162"/>
      <c r="B53" s="104" t="s">
        <v>50</v>
      </c>
      <c r="C53" s="59"/>
      <c r="D53" s="59">
        <v>8725</v>
      </c>
      <c r="E53" s="59">
        <v>8452.7999999999993</v>
      </c>
      <c r="F53" s="59">
        <v>8453</v>
      </c>
      <c r="G53" s="24">
        <f>F53/E53*100</f>
        <v>100.00236607987887</v>
      </c>
      <c r="H53" s="25">
        <f>F53/D53*100</f>
        <v>96.882521489971353</v>
      </c>
      <c r="I53" s="41" t="e">
        <v>#DIV/0!</v>
      </c>
    </row>
    <row r="54" spans="1:9" ht="29.25" customHeight="1" x14ac:dyDescent="0.25">
      <c r="A54" s="157">
        <v>7</v>
      </c>
      <c r="B54" s="60" t="s">
        <v>51</v>
      </c>
      <c r="C54" s="61">
        <v>534.21153846153845</v>
      </c>
      <c r="D54" s="61">
        <v>696.3</v>
      </c>
      <c r="E54" s="61">
        <v>685.2</v>
      </c>
      <c r="F54" s="61">
        <v>685</v>
      </c>
      <c r="G54" s="10">
        <f>F54/E54*100</f>
        <v>99.970811441914762</v>
      </c>
      <c r="H54" s="10">
        <f>F54/D54*100</f>
        <v>98.377136291828236</v>
      </c>
      <c r="I54" s="43">
        <f>F54/C54*100</f>
        <v>128.22635804024623</v>
      </c>
    </row>
    <row r="55" spans="1:9" ht="51.75" customHeight="1" thickBot="1" x14ac:dyDescent="0.3">
      <c r="A55" s="159"/>
      <c r="B55" s="62" t="s">
        <v>52</v>
      </c>
      <c r="C55" s="22">
        <v>26</v>
      </c>
      <c r="D55" s="22">
        <v>104</v>
      </c>
      <c r="E55" s="22">
        <v>104</v>
      </c>
      <c r="F55" s="22">
        <v>102</v>
      </c>
      <c r="G55" s="24">
        <v>100</v>
      </c>
      <c r="H55" s="25">
        <v>100</v>
      </c>
      <c r="I55" s="41">
        <v>84.615384615384613</v>
      </c>
    </row>
    <row r="56" spans="1:9" ht="25.5" customHeight="1" x14ac:dyDescent="0.25">
      <c r="A56" s="157">
        <v>8</v>
      </c>
      <c r="B56" s="6" t="s">
        <v>53</v>
      </c>
      <c r="C56" s="7">
        <v>650</v>
      </c>
      <c r="D56" s="7">
        <v>7290</v>
      </c>
      <c r="E56" s="7">
        <v>7300</v>
      </c>
      <c r="F56" s="7">
        <v>7355</v>
      </c>
      <c r="G56" s="10">
        <f>F56/E56*100</f>
        <v>100.75342465753425</v>
      </c>
      <c r="H56" s="11">
        <f>F56/D56*100</f>
        <v>100.89163237311385</v>
      </c>
      <c r="I56" s="43">
        <f>F56/C56*100</f>
        <v>1131.5384615384617</v>
      </c>
    </row>
    <row r="57" spans="1:9" ht="27" customHeight="1" thickBot="1" x14ac:dyDescent="0.3">
      <c r="A57" s="159"/>
      <c r="B57" s="102" t="s">
        <v>19</v>
      </c>
      <c r="C57" s="38">
        <v>172.50530785562634</v>
      </c>
      <c r="D57" s="38">
        <v>2000</v>
      </c>
      <c r="E57" s="38">
        <v>2002.7</v>
      </c>
      <c r="F57" s="38">
        <v>2030.5</v>
      </c>
      <c r="G57" s="24">
        <f>F57/E57*100</f>
        <v>101.38812602985969</v>
      </c>
      <c r="H57" s="25">
        <f>F57/D57*100</f>
        <v>101.52500000000001</v>
      </c>
      <c r="I57" s="41">
        <f>F57/C57*100</f>
        <v>1177.0652307692308</v>
      </c>
    </row>
    <row r="58" spans="1:9" x14ac:dyDescent="0.25">
      <c r="A58" s="157">
        <v>9</v>
      </c>
      <c r="B58" s="63" t="s">
        <v>54</v>
      </c>
      <c r="C58" s="64">
        <f t="shared" ref="C58" si="1">C60+C68+C69+C70+C71+C74+C75+C76+C77+C78+C79+C80</f>
        <v>0</v>
      </c>
      <c r="D58" s="64">
        <v>475</v>
      </c>
      <c r="E58" s="64">
        <v>506.3</v>
      </c>
      <c r="F58" s="64">
        <v>508</v>
      </c>
      <c r="G58" s="10">
        <v>100.2</v>
      </c>
      <c r="H58" s="11">
        <v>100.4</v>
      </c>
      <c r="I58" s="43" t="e">
        <v>#DIV/0!</v>
      </c>
    </row>
    <row r="59" spans="1:9" ht="24" customHeight="1" x14ac:dyDescent="0.25">
      <c r="A59" s="158"/>
      <c r="B59" s="30" t="s">
        <v>19</v>
      </c>
      <c r="C59" s="57">
        <v>0</v>
      </c>
      <c r="D59" s="57">
        <v>138.69999999999999</v>
      </c>
      <c r="E59" s="57">
        <v>138.4</v>
      </c>
      <c r="F59" s="57">
        <v>138.19999999999999</v>
      </c>
      <c r="G59" s="16">
        <v>102.2</v>
      </c>
      <c r="H59" s="17">
        <v>103.1</v>
      </c>
      <c r="I59" s="50" t="e">
        <v>#DIV/0!</v>
      </c>
    </row>
    <row r="60" spans="1:9" x14ac:dyDescent="0.25">
      <c r="A60" s="158"/>
      <c r="B60" s="53" t="s">
        <v>55</v>
      </c>
      <c r="C60" s="54">
        <v>0</v>
      </c>
      <c r="D60" s="54">
        <v>0</v>
      </c>
      <c r="E60" s="54">
        <v>0</v>
      </c>
      <c r="F60" s="54">
        <v>0</v>
      </c>
      <c r="G60" s="16" t="e">
        <v>#DIV/0!</v>
      </c>
      <c r="H60" s="17" t="e">
        <v>#DIV/0!</v>
      </c>
      <c r="I60" s="50" t="e">
        <v>#DIV/0!</v>
      </c>
    </row>
    <row r="61" spans="1:9" x14ac:dyDescent="0.25">
      <c r="A61" s="158"/>
      <c r="B61" s="13" t="s">
        <v>56</v>
      </c>
      <c r="C61" s="14"/>
      <c r="D61" s="14"/>
      <c r="E61" s="14"/>
      <c r="F61" s="14"/>
      <c r="G61" s="16" t="e">
        <v>#DIV/0!</v>
      </c>
      <c r="H61" s="17" t="e">
        <v>#DIV/0!</v>
      </c>
      <c r="I61" s="50" t="e">
        <v>#DIV/0!</v>
      </c>
    </row>
    <row r="62" spans="1:9" x14ac:dyDescent="0.25">
      <c r="A62" s="158"/>
      <c r="B62" s="13" t="s">
        <v>57</v>
      </c>
      <c r="C62" s="14"/>
      <c r="D62" s="14"/>
      <c r="E62" s="14"/>
      <c r="F62" s="14"/>
      <c r="G62" s="16" t="e">
        <v>#DIV/0!</v>
      </c>
      <c r="H62" s="17" t="e">
        <v>#DIV/0!</v>
      </c>
      <c r="I62" s="50" t="e">
        <v>#DIV/0!</v>
      </c>
    </row>
    <row r="63" spans="1:9" x14ac:dyDescent="0.25">
      <c r="A63" s="158"/>
      <c r="B63" s="13" t="s">
        <v>58</v>
      </c>
      <c r="C63" s="14"/>
      <c r="D63" s="14"/>
      <c r="E63" s="14"/>
      <c r="F63" s="14"/>
      <c r="G63" s="16" t="e">
        <v>#DIV/0!</v>
      </c>
      <c r="H63" s="17" t="e">
        <v>#DIV/0!</v>
      </c>
      <c r="I63" s="50" t="e">
        <v>#DIV/0!</v>
      </c>
    </row>
    <row r="64" spans="1:9" x14ac:dyDescent="0.25">
      <c r="A64" s="158"/>
      <c r="B64" s="13" t="s">
        <v>59</v>
      </c>
      <c r="C64" s="14"/>
      <c r="D64" s="14"/>
      <c r="E64" s="14"/>
      <c r="F64" s="14"/>
      <c r="G64" s="16" t="e">
        <v>#DIV/0!</v>
      </c>
      <c r="H64" s="17" t="e">
        <v>#DIV/0!</v>
      </c>
      <c r="I64" s="50" t="e">
        <v>#DIV/0!</v>
      </c>
    </row>
    <row r="65" spans="1:9" x14ac:dyDescent="0.25">
      <c r="A65" s="158"/>
      <c r="B65" s="13" t="s">
        <v>60</v>
      </c>
      <c r="C65" s="14"/>
      <c r="D65" s="14"/>
      <c r="E65" s="14"/>
      <c r="F65" s="14"/>
      <c r="G65" s="16" t="e">
        <v>#DIV/0!</v>
      </c>
      <c r="H65" s="17" t="e">
        <v>#DIV/0!</v>
      </c>
      <c r="I65" s="50" t="e">
        <v>#DIV/0!</v>
      </c>
    </row>
    <row r="66" spans="1:9" x14ac:dyDescent="0.25">
      <c r="A66" s="158"/>
      <c r="B66" s="13" t="s">
        <v>61</v>
      </c>
      <c r="C66" s="14"/>
      <c r="D66" s="14"/>
      <c r="E66" s="14"/>
      <c r="F66" s="14"/>
      <c r="G66" s="16" t="e">
        <v>#DIV/0!</v>
      </c>
      <c r="H66" s="17" t="e">
        <v>#DIV/0!</v>
      </c>
      <c r="I66" s="50" t="e">
        <v>#DIV/0!</v>
      </c>
    </row>
    <row r="67" spans="1:9" x14ac:dyDescent="0.25">
      <c r="A67" s="158"/>
      <c r="B67" s="13" t="s">
        <v>62</v>
      </c>
      <c r="C67" s="14"/>
      <c r="D67" s="14"/>
      <c r="E67" s="14"/>
      <c r="F67" s="14"/>
      <c r="G67" s="16" t="e">
        <v>#DIV/0!</v>
      </c>
      <c r="H67" s="17" t="e">
        <v>#DIV/0!</v>
      </c>
      <c r="I67" s="50" t="e">
        <v>#DIV/0!</v>
      </c>
    </row>
    <row r="68" spans="1:9" x14ac:dyDescent="0.25">
      <c r="A68" s="158"/>
      <c r="B68" s="13" t="s">
        <v>63</v>
      </c>
      <c r="C68" s="14"/>
      <c r="D68" s="14"/>
      <c r="E68" s="14"/>
      <c r="F68" s="14"/>
      <c r="G68" s="16" t="e">
        <v>#DIV/0!</v>
      </c>
      <c r="H68" s="17" t="e">
        <v>#DIV/0!</v>
      </c>
      <c r="I68" s="50" t="e">
        <v>#DIV/0!</v>
      </c>
    </row>
    <row r="69" spans="1:9" x14ac:dyDescent="0.25">
      <c r="A69" s="158"/>
      <c r="B69" s="13" t="s">
        <v>64</v>
      </c>
      <c r="C69" s="14"/>
      <c r="D69" s="65">
        <v>449</v>
      </c>
      <c r="E69" s="14">
        <v>450</v>
      </c>
      <c r="F69" s="65">
        <v>451</v>
      </c>
      <c r="G69" s="16">
        <v>101.1</v>
      </c>
      <c r="H69" s="17">
        <v>102.4</v>
      </c>
      <c r="I69" s="50" t="e">
        <v>#DIV/0!</v>
      </c>
    </row>
    <row r="70" spans="1:9" x14ac:dyDescent="0.25">
      <c r="A70" s="158"/>
      <c r="B70" s="13" t="s">
        <v>65</v>
      </c>
      <c r="C70" s="14"/>
      <c r="D70" s="15"/>
      <c r="E70" s="14"/>
      <c r="F70" s="65"/>
      <c r="G70" s="16" t="e">
        <v>#DIV/0!</v>
      </c>
      <c r="H70" s="17" t="e">
        <v>#DIV/0!</v>
      </c>
      <c r="I70" s="50" t="e">
        <v>#DIV/0!</v>
      </c>
    </row>
    <row r="71" spans="1:9" x14ac:dyDescent="0.25">
      <c r="A71" s="158"/>
      <c r="B71" s="53" t="s">
        <v>66</v>
      </c>
      <c r="C71" s="54">
        <v>0</v>
      </c>
      <c r="D71" s="54">
        <v>11</v>
      </c>
      <c r="E71" s="54">
        <v>11</v>
      </c>
      <c r="F71" s="56">
        <v>11</v>
      </c>
      <c r="G71" s="16">
        <v>100</v>
      </c>
      <c r="H71" s="17">
        <v>154.12070084360806</v>
      </c>
      <c r="I71" s="50" t="e">
        <v>#DIV/0!</v>
      </c>
    </row>
    <row r="72" spans="1:9" x14ac:dyDescent="0.25">
      <c r="A72" s="158"/>
      <c r="B72" s="13" t="s">
        <v>67</v>
      </c>
      <c r="C72" s="14"/>
      <c r="D72" s="14">
        <v>6.4</v>
      </c>
      <c r="E72" s="14">
        <v>6.4</v>
      </c>
      <c r="F72" s="14">
        <v>6.4</v>
      </c>
      <c r="G72" s="16">
        <v>100</v>
      </c>
      <c r="H72" s="17">
        <v>304.8780487804878</v>
      </c>
      <c r="I72" s="50" t="e">
        <v>#DIV/0!</v>
      </c>
    </row>
    <row r="73" spans="1:9" x14ac:dyDescent="0.25">
      <c r="A73" s="158"/>
      <c r="B73" s="13" t="s">
        <v>68</v>
      </c>
      <c r="C73" s="14"/>
      <c r="D73" s="14">
        <v>4.5999999999999996</v>
      </c>
      <c r="E73" s="83">
        <v>4.5999999999999996</v>
      </c>
      <c r="F73" s="14">
        <v>4.5999999999999996</v>
      </c>
      <c r="G73" s="16">
        <v>100</v>
      </c>
      <c r="H73" s="17">
        <v>150</v>
      </c>
      <c r="I73" s="50" t="e">
        <v>#DIV/0!</v>
      </c>
    </row>
    <row r="74" spans="1:9" x14ac:dyDescent="0.25">
      <c r="A74" s="158"/>
      <c r="B74" s="13" t="s">
        <v>69</v>
      </c>
      <c r="C74" s="14"/>
      <c r="D74" s="14"/>
      <c r="E74" s="14"/>
      <c r="F74" s="146">
        <v>2.5</v>
      </c>
      <c r="G74" s="16">
        <v>100</v>
      </c>
      <c r="H74" s="17">
        <v>291.59619758558352</v>
      </c>
      <c r="I74" s="50" t="e">
        <v>#DIV/0!</v>
      </c>
    </row>
    <row r="75" spans="1:9" x14ac:dyDescent="0.25">
      <c r="A75" s="158"/>
      <c r="B75" s="13" t="s">
        <v>70</v>
      </c>
      <c r="C75" s="14"/>
      <c r="D75" s="14"/>
      <c r="E75" s="14"/>
      <c r="F75" s="72"/>
      <c r="G75" s="16" t="e">
        <v>#DIV/0!</v>
      </c>
      <c r="H75" s="17" t="e">
        <v>#DIV/0!</v>
      </c>
      <c r="I75" s="50" t="e">
        <v>#DIV/0!</v>
      </c>
    </row>
    <row r="76" spans="1:9" x14ac:dyDescent="0.25">
      <c r="A76" s="158"/>
      <c r="B76" s="13" t="s">
        <v>71</v>
      </c>
      <c r="C76" s="14"/>
      <c r="D76" s="14"/>
      <c r="E76" s="14"/>
      <c r="F76" s="72"/>
      <c r="G76" s="16"/>
      <c r="H76" s="17"/>
      <c r="I76" s="50" t="e">
        <v>#DIV/0!</v>
      </c>
    </row>
    <row r="77" spans="1:9" x14ac:dyDescent="0.25">
      <c r="A77" s="158"/>
      <c r="B77" s="13" t="s">
        <v>72</v>
      </c>
      <c r="C77" s="14"/>
      <c r="D77" s="14"/>
      <c r="E77" s="14">
        <v>15</v>
      </c>
      <c r="F77" s="146">
        <v>42.8</v>
      </c>
      <c r="G77" s="16">
        <v>100</v>
      </c>
      <c r="H77" s="17">
        <v>74.430379746835442</v>
      </c>
      <c r="I77" s="50" t="e">
        <v>#DIV/0!</v>
      </c>
    </row>
    <row r="78" spans="1:9" x14ac:dyDescent="0.25">
      <c r="A78" s="158"/>
      <c r="B78" s="13" t="s">
        <v>73</v>
      </c>
      <c r="C78" s="14"/>
      <c r="D78" s="14"/>
      <c r="E78" s="14"/>
      <c r="F78" s="72"/>
      <c r="G78" s="16" t="e">
        <v>#DIV/0!</v>
      </c>
      <c r="H78" s="17" t="e">
        <v>#DIV/0!</v>
      </c>
      <c r="I78" s="50" t="e">
        <v>#DIV/0!</v>
      </c>
    </row>
    <row r="79" spans="1:9" x14ac:dyDescent="0.25">
      <c r="A79" s="158"/>
      <c r="B79" s="13" t="s">
        <v>74</v>
      </c>
      <c r="C79" s="14"/>
      <c r="D79" s="14"/>
      <c r="E79" s="14"/>
      <c r="F79" s="72"/>
      <c r="G79" s="16" t="e">
        <v>#DIV/0!</v>
      </c>
      <c r="H79" s="17" t="e">
        <v>#DIV/0!</v>
      </c>
      <c r="I79" s="50" t="e">
        <v>#DIV/0!</v>
      </c>
    </row>
    <row r="80" spans="1:9" ht="15.75" thickBot="1" x14ac:dyDescent="0.3">
      <c r="A80" s="159"/>
      <c r="B80" s="21" t="s">
        <v>75</v>
      </c>
      <c r="C80" s="22"/>
      <c r="D80" s="22"/>
      <c r="E80" s="23"/>
      <c r="F80" s="75"/>
      <c r="G80" s="24" t="e">
        <v>#DIV/0!</v>
      </c>
      <c r="H80" s="25" t="e">
        <v>#DIV/0!</v>
      </c>
      <c r="I80" s="41" t="e">
        <v>#DIV/0!</v>
      </c>
    </row>
    <row r="81" spans="1:9" ht="41.25" customHeight="1" x14ac:dyDescent="0.25">
      <c r="A81" s="154">
        <v>10</v>
      </c>
      <c r="B81" s="46" t="s">
        <v>76</v>
      </c>
      <c r="C81" s="47"/>
      <c r="D81" s="47">
        <v>220</v>
      </c>
      <c r="E81" s="97">
        <v>120</v>
      </c>
      <c r="F81" s="149">
        <v>122</v>
      </c>
      <c r="G81" s="10">
        <v>60</v>
      </c>
      <c r="H81" s="11">
        <v>60</v>
      </c>
      <c r="I81" s="43">
        <v>38.0242311276794</v>
      </c>
    </row>
    <row r="82" spans="1:9" x14ac:dyDescent="0.25">
      <c r="A82" s="155"/>
      <c r="B82" s="13" t="s">
        <v>77</v>
      </c>
      <c r="C82" s="14"/>
      <c r="D82" s="91"/>
      <c r="E82" s="98"/>
      <c r="F82" s="150">
        <v>45</v>
      </c>
      <c r="G82" s="16" t="e">
        <v>#DIV/0!</v>
      </c>
      <c r="H82" s="17" t="e">
        <v>#DIV/0!</v>
      </c>
      <c r="I82" s="50">
        <v>31.500465983224601</v>
      </c>
    </row>
    <row r="83" spans="1:9" x14ac:dyDescent="0.25">
      <c r="A83" s="155"/>
      <c r="B83" s="66" t="s">
        <v>78</v>
      </c>
      <c r="C83" s="14"/>
      <c r="D83" s="91">
        <v>220</v>
      </c>
      <c r="E83" s="98">
        <v>75</v>
      </c>
      <c r="F83" s="151">
        <v>75</v>
      </c>
      <c r="G83" s="16">
        <f>E83/D83*100</f>
        <v>34.090909090909086</v>
      </c>
      <c r="H83" s="17">
        <v>26.923076923076923</v>
      </c>
      <c r="I83" s="50" t="e">
        <v>#DIV/0!</v>
      </c>
    </row>
    <row r="84" spans="1:9" ht="40.5" customHeight="1" thickBot="1" x14ac:dyDescent="0.3">
      <c r="A84" s="156"/>
      <c r="B84" s="62" t="s">
        <v>79</v>
      </c>
      <c r="C84" s="22"/>
      <c r="D84" s="92">
        <v>0</v>
      </c>
      <c r="E84" s="92">
        <v>0</v>
      </c>
      <c r="F84" s="144">
        <v>0</v>
      </c>
      <c r="G84" s="24">
        <v>100</v>
      </c>
      <c r="H84" s="25" t="e">
        <v>#DIV/0!</v>
      </c>
      <c r="I84" s="41">
        <v>50</v>
      </c>
    </row>
    <row r="85" spans="1:9" ht="19.5" customHeight="1" x14ac:dyDescent="0.25">
      <c r="A85" s="154">
        <v>11</v>
      </c>
      <c r="B85" s="27" t="s">
        <v>80</v>
      </c>
      <c r="C85" s="27">
        <v>8089</v>
      </c>
      <c r="D85" s="67">
        <v>8918.7999999999993</v>
      </c>
      <c r="E85" s="67">
        <v>8918.7999999999993</v>
      </c>
      <c r="F85" s="67">
        <v>8918.7999999999993</v>
      </c>
      <c r="G85" s="10">
        <v>100</v>
      </c>
      <c r="H85" s="11">
        <v>100.52970877287891</v>
      </c>
      <c r="I85" s="43">
        <v>110.27073803931265</v>
      </c>
    </row>
    <row r="86" spans="1:9" ht="26.25" customHeight="1" x14ac:dyDescent="0.25">
      <c r="A86" s="155"/>
      <c r="B86" s="30" t="s">
        <v>81</v>
      </c>
      <c r="C86" s="68">
        <v>12.880573248407643</v>
      </c>
      <c r="D86" s="68">
        <v>24.235869565217389</v>
      </c>
      <c r="E86" s="68">
        <v>24.3</v>
      </c>
      <c r="F86" s="69">
        <v>24.3</v>
      </c>
      <c r="G86" s="16">
        <v>100.73349633251834</v>
      </c>
      <c r="H86" s="17">
        <v>102.00447222675977</v>
      </c>
      <c r="I86" s="50">
        <v>169.31546085253873</v>
      </c>
    </row>
    <row r="87" spans="1:9" ht="54" customHeight="1" thickBot="1" x14ac:dyDescent="0.3">
      <c r="A87" s="156"/>
      <c r="B87" s="44" t="s">
        <v>82</v>
      </c>
      <c r="C87" s="38"/>
      <c r="D87" s="38"/>
      <c r="E87" s="38"/>
      <c r="F87" s="70"/>
      <c r="G87" s="24">
        <v>100</v>
      </c>
      <c r="H87" s="25" t="e">
        <v>#DIV/0!</v>
      </c>
      <c r="I87" s="41">
        <v>45.342944909078675</v>
      </c>
    </row>
    <row r="88" spans="1:9" ht="27" customHeight="1" x14ac:dyDescent="0.25">
      <c r="A88" s="154">
        <v>12</v>
      </c>
      <c r="B88" s="42" t="s">
        <v>83</v>
      </c>
      <c r="C88" s="7"/>
      <c r="D88" s="39">
        <v>0</v>
      </c>
      <c r="E88" s="7">
        <v>0</v>
      </c>
      <c r="F88" s="39">
        <v>0</v>
      </c>
      <c r="G88" s="10">
        <v>0</v>
      </c>
      <c r="H88" s="11">
        <v>0</v>
      </c>
      <c r="I88" s="43" t="e">
        <v>#DIV/0!</v>
      </c>
    </row>
    <row r="89" spans="1:9" ht="27" customHeight="1" thickBot="1" x14ac:dyDescent="0.3">
      <c r="A89" s="156"/>
      <c r="B89" s="44" t="s">
        <v>84</v>
      </c>
      <c r="C89" s="40"/>
      <c r="D89" s="40"/>
      <c r="E89" s="93"/>
      <c r="F89" s="93">
        <v>0</v>
      </c>
      <c r="G89" s="24">
        <v>0</v>
      </c>
      <c r="H89" s="25">
        <v>0</v>
      </c>
      <c r="I89" s="41" t="e">
        <v>#DIV/0!</v>
      </c>
    </row>
    <row r="90" spans="1:9" ht="29.25" customHeight="1" x14ac:dyDescent="0.25">
      <c r="A90" s="154">
        <v>13</v>
      </c>
      <c r="B90" s="42" t="s">
        <v>85</v>
      </c>
      <c r="C90" s="7">
        <v>0</v>
      </c>
      <c r="D90" s="7">
        <v>5</v>
      </c>
      <c r="E90" s="7">
        <v>3</v>
      </c>
      <c r="F90" s="142">
        <v>3</v>
      </c>
      <c r="G90" s="10">
        <f>F90/E90*100</f>
        <v>100</v>
      </c>
      <c r="H90" s="11">
        <v>100</v>
      </c>
      <c r="I90" s="43" t="e">
        <v>#DIV/0!</v>
      </c>
    </row>
    <row r="91" spans="1:9" ht="30.75" customHeight="1" x14ac:dyDescent="0.25">
      <c r="A91" s="155"/>
      <c r="B91" s="52" t="s">
        <v>86</v>
      </c>
      <c r="C91" s="14">
        <v>0</v>
      </c>
      <c r="D91" s="14">
        <v>0</v>
      </c>
      <c r="E91" s="14">
        <v>0</v>
      </c>
      <c r="F91" s="14">
        <v>0</v>
      </c>
      <c r="G91" s="16" t="e">
        <v>#DIV/0!</v>
      </c>
      <c r="H91" s="17" t="e">
        <v>#DIV/0!</v>
      </c>
      <c r="I91" s="50" t="e">
        <v>#DIV/0!</v>
      </c>
    </row>
    <row r="92" spans="1:9" ht="51" customHeight="1" thickBot="1" x14ac:dyDescent="0.3">
      <c r="A92" s="156"/>
      <c r="B92" s="44" t="s">
        <v>87</v>
      </c>
      <c r="C92" s="40">
        <v>0</v>
      </c>
      <c r="D92" s="40">
        <v>21.739130434782609</v>
      </c>
      <c r="E92" s="40">
        <v>21.8</v>
      </c>
      <c r="F92" s="40">
        <v>21.798365122615802</v>
      </c>
      <c r="G92" s="24"/>
      <c r="H92" s="25">
        <v>100.27247956403269</v>
      </c>
      <c r="I92" s="41" t="e">
        <v>#DIV/0!</v>
      </c>
    </row>
    <row r="93" spans="1:9" ht="37.5" customHeight="1" x14ac:dyDescent="0.25">
      <c r="A93" s="154">
        <v>14</v>
      </c>
      <c r="B93" s="42" t="s">
        <v>88</v>
      </c>
      <c r="C93" s="7"/>
      <c r="D93" s="7">
        <v>170</v>
      </c>
      <c r="E93" s="7">
        <v>170</v>
      </c>
      <c r="F93" s="7">
        <v>150</v>
      </c>
      <c r="G93" s="10">
        <v>100</v>
      </c>
      <c r="H93" s="11">
        <v>100</v>
      </c>
      <c r="I93" s="43" t="e">
        <v>#DIV/0!</v>
      </c>
    </row>
    <row r="94" spans="1:9" ht="52.5" customHeight="1" thickBot="1" x14ac:dyDescent="0.3">
      <c r="A94" s="156"/>
      <c r="B94" s="44" t="s">
        <v>89</v>
      </c>
      <c r="C94" s="71">
        <v>0</v>
      </c>
      <c r="D94" s="38">
        <v>51.9</v>
      </c>
      <c r="E94" s="38">
        <v>53.1</v>
      </c>
      <c r="F94" s="38">
        <v>53.133514986376021</v>
      </c>
      <c r="G94" s="24">
        <v>100.73349633251834</v>
      </c>
      <c r="H94" s="25">
        <v>102.54071745514288</v>
      </c>
      <c r="I94" s="41" t="e">
        <v>#DIV/0!</v>
      </c>
    </row>
    <row r="95" spans="1:9" x14ac:dyDescent="0.25">
      <c r="A95" s="154">
        <v>15</v>
      </c>
      <c r="B95" s="27" t="s">
        <v>90</v>
      </c>
      <c r="C95" s="7"/>
      <c r="D95" s="7"/>
      <c r="E95" s="39"/>
      <c r="F95" s="152">
        <v>0</v>
      </c>
      <c r="G95" s="10"/>
      <c r="H95" s="11"/>
      <c r="I95" s="43"/>
    </row>
    <row r="96" spans="1:9" x14ac:dyDescent="0.25">
      <c r="A96" s="155"/>
      <c r="B96" s="13" t="s">
        <v>91</v>
      </c>
      <c r="C96" s="14"/>
      <c r="D96" s="14"/>
      <c r="E96" s="72"/>
      <c r="F96" s="146">
        <v>0</v>
      </c>
      <c r="G96" s="16" t="e">
        <v>#DIV/0!</v>
      </c>
      <c r="H96" s="17" t="e">
        <v>#DIV/0!</v>
      </c>
      <c r="I96" s="50"/>
    </row>
    <row r="97" spans="1:9" x14ac:dyDescent="0.25">
      <c r="A97" s="155"/>
      <c r="B97" s="53" t="s">
        <v>92</v>
      </c>
      <c r="C97" s="31"/>
      <c r="D97" s="31"/>
      <c r="E97" s="105"/>
      <c r="F97" s="31" t="e">
        <v>#DIV/0!</v>
      </c>
      <c r="G97" s="16" t="e">
        <v>#DIV/0!</v>
      </c>
      <c r="H97" s="17" t="e">
        <v>#DIV/0!</v>
      </c>
      <c r="I97" s="50" t="e">
        <v>#DIV/0!</v>
      </c>
    </row>
    <row r="98" spans="1:9" ht="41.25" customHeight="1" x14ac:dyDescent="0.25">
      <c r="A98" s="155"/>
      <c r="B98" s="52" t="s">
        <v>93</v>
      </c>
      <c r="C98" s="14">
        <v>0</v>
      </c>
      <c r="D98" s="14">
        <v>0</v>
      </c>
      <c r="E98" s="72">
        <v>0</v>
      </c>
      <c r="F98" s="72">
        <v>0</v>
      </c>
      <c r="G98" s="16" t="e">
        <v>#DIV/0!</v>
      </c>
      <c r="H98" s="17" t="e">
        <v>#DIV/0!</v>
      </c>
      <c r="I98" s="50" t="e">
        <v>#DIV/0!</v>
      </c>
    </row>
    <row r="99" spans="1:9" ht="40.5" customHeight="1" x14ac:dyDescent="0.25">
      <c r="A99" s="155"/>
      <c r="B99" s="30" t="s">
        <v>94</v>
      </c>
      <c r="C99" s="31">
        <v>0</v>
      </c>
      <c r="D99" s="31">
        <v>0</v>
      </c>
      <c r="E99" s="31">
        <v>0</v>
      </c>
      <c r="F99" s="31" t="e">
        <v>#DIV/0!</v>
      </c>
      <c r="G99" s="16" t="e">
        <v>#DIV/0!</v>
      </c>
      <c r="H99" s="17" t="e">
        <v>#DIV/0!</v>
      </c>
      <c r="I99" s="50" t="e">
        <v>#DIV/0!</v>
      </c>
    </row>
    <row r="100" spans="1:9" ht="30" customHeight="1" x14ac:dyDescent="0.25">
      <c r="A100" s="155"/>
      <c r="B100" s="73" t="s">
        <v>95</v>
      </c>
      <c r="C100" s="74"/>
      <c r="D100" s="74"/>
      <c r="E100" s="74"/>
      <c r="F100" s="74"/>
      <c r="G100" s="16">
        <v>100.73349633251834</v>
      </c>
      <c r="H100" s="17">
        <v>67.644661776691123</v>
      </c>
      <c r="I100" s="50">
        <v>19.193154034229828</v>
      </c>
    </row>
    <row r="101" spans="1:9" ht="15.75" thickBot="1" x14ac:dyDescent="0.3">
      <c r="A101" s="156"/>
      <c r="B101" s="21" t="s">
        <v>96</v>
      </c>
      <c r="C101" s="22">
        <v>0</v>
      </c>
      <c r="D101" s="22">
        <v>0</v>
      </c>
      <c r="E101" s="75">
        <v>0</v>
      </c>
      <c r="F101" s="75">
        <v>0</v>
      </c>
      <c r="G101" s="24" t="e">
        <v>#DIV/0!</v>
      </c>
      <c r="H101" s="25" t="e">
        <v>#DIV/0!</v>
      </c>
      <c r="I101" s="41" t="e">
        <v>#DIV/0!</v>
      </c>
    </row>
    <row r="102" spans="1:9" ht="29.25" customHeight="1" thickBot="1" x14ac:dyDescent="0.3">
      <c r="A102" s="76">
        <v>16</v>
      </c>
      <c r="B102" s="77" t="s">
        <v>97</v>
      </c>
      <c r="C102" s="78"/>
      <c r="D102" s="78"/>
      <c r="E102" s="78"/>
      <c r="F102" s="153">
        <v>50.02</v>
      </c>
      <c r="G102" s="79" t="e">
        <f>F102/E102*100</f>
        <v>#DIV/0!</v>
      </c>
      <c r="H102" s="80" t="e">
        <f>F102/D102*100</f>
        <v>#DIV/0!</v>
      </c>
      <c r="I102" s="81" t="e">
        <v>#DIV/0!</v>
      </c>
    </row>
    <row r="103" spans="1:9" ht="41.25" customHeight="1" x14ac:dyDescent="0.25">
      <c r="A103" s="154">
        <v>17</v>
      </c>
      <c r="B103" s="42" t="s">
        <v>98</v>
      </c>
      <c r="C103" s="7"/>
      <c r="D103" s="7"/>
      <c r="E103" s="7"/>
      <c r="F103" s="152">
        <v>312.39999999999998</v>
      </c>
      <c r="G103" s="10">
        <v>100</v>
      </c>
      <c r="H103" s="11">
        <v>111.7762069484133</v>
      </c>
      <c r="I103" s="43" t="e">
        <v>#DIV/0!</v>
      </c>
    </row>
    <row r="104" spans="1:9" ht="38.25" customHeight="1" x14ac:dyDescent="0.25">
      <c r="A104" s="155"/>
      <c r="B104" s="52" t="s">
        <v>99</v>
      </c>
      <c r="C104" s="14">
        <v>0</v>
      </c>
      <c r="D104" s="14">
        <v>0</v>
      </c>
      <c r="E104" s="14">
        <v>0</v>
      </c>
      <c r="F104" s="14">
        <v>0</v>
      </c>
      <c r="G104" s="16" t="e">
        <v>#DIV/0!</v>
      </c>
      <c r="H104" s="17" t="e">
        <v>#DIV/0!</v>
      </c>
      <c r="I104" s="50" t="e">
        <v>#DIV/0!</v>
      </c>
    </row>
    <row r="105" spans="1:9" ht="42" customHeight="1" thickBot="1" x14ac:dyDescent="0.3">
      <c r="A105" s="156"/>
      <c r="B105" s="44" t="s">
        <v>100</v>
      </c>
      <c r="C105" s="34">
        <v>0</v>
      </c>
      <c r="D105" s="34">
        <v>0</v>
      </c>
      <c r="E105" s="34">
        <v>0</v>
      </c>
      <c r="F105" s="34">
        <v>0</v>
      </c>
      <c r="G105" s="24" t="e">
        <v>#DIV/0!</v>
      </c>
      <c r="H105" s="25" t="e">
        <v>#DIV/0!</v>
      </c>
      <c r="I105" s="41" t="e">
        <v>#DIV/0!</v>
      </c>
    </row>
    <row r="106" spans="1:9" ht="50.25" customHeight="1" x14ac:dyDescent="0.25">
      <c r="A106" s="154">
        <v>18</v>
      </c>
      <c r="B106" s="42" t="s">
        <v>101</v>
      </c>
      <c r="C106" s="7">
        <v>628</v>
      </c>
      <c r="D106" s="7">
        <v>122</v>
      </c>
      <c r="E106" s="39">
        <v>122</v>
      </c>
      <c r="F106" s="9">
        <v>122</v>
      </c>
      <c r="G106" s="10" t="e">
        <v>#DIV/0!</v>
      </c>
      <c r="H106" s="11" t="e">
        <v>#DIV/0!</v>
      </c>
      <c r="I106" s="43">
        <v>0</v>
      </c>
    </row>
    <row r="107" spans="1:9" ht="67.5" customHeight="1" thickBot="1" x14ac:dyDescent="0.3">
      <c r="A107" s="156"/>
      <c r="B107" s="44" t="s">
        <v>102</v>
      </c>
      <c r="C107" s="82">
        <v>1</v>
      </c>
      <c r="D107" s="82">
        <f>D106/D6</f>
        <v>0.33888888888888891</v>
      </c>
      <c r="E107" s="82">
        <f t="shared" ref="E107:F107" si="2">E106/E6</f>
        <v>0.33424657534246577</v>
      </c>
      <c r="F107" s="82">
        <f t="shared" si="2"/>
        <v>0.33424657534246577</v>
      </c>
      <c r="G107" s="24" t="e">
        <v>#DIV/0!</v>
      </c>
      <c r="H107" s="25" t="e">
        <v>#DIV/0!</v>
      </c>
      <c r="I107" s="41">
        <v>0</v>
      </c>
    </row>
    <row r="108" spans="1:9" ht="49.5" customHeight="1" x14ac:dyDescent="0.25">
      <c r="A108" s="154">
        <v>19</v>
      </c>
      <c r="B108" s="42" t="s">
        <v>103</v>
      </c>
      <c r="C108" s="7">
        <v>8</v>
      </c>
      <c r="D108" s="7">
        <v>8</v>
      </c>
      <c r="E108" s="7">
        <v>8</v>
      </c>
      <c r="F108" s="7">
        <v>8</v>
      </c>
      <c r="G108" s="10">
        <v>100</v>
      </c>
      <c r="H108" s="11">
        <v>100</v>
      </c>
      <c r="I108" s="43">
        <v>100</v>
      </c>
    </row>
    <row r="109" spans="1:9" ht="63" customHeight="1" x14ac:dyDescent="0.25">
      <c r="A109" s="155"/>
      <c r="B109" s="52" t="s">
        <v>104</v>
      </c>
      <c r="C109" s="14">
        <v>7</v>
      </c>
      <c r="D109" s="14">
        <v>6.7</v>
      </c>
      <c r="E109" s="14">
        <v>6.7</v>
      </c>
      <c r="F109" s="14">
        <v>6.7</v>
      </c>
      <c r="G109" s="16">
        <v>100</v>
      </c>
      <c r="H109" s="17">
        <v>100</v>
      </c>
      <c r="I109" s="50">
        <v>71.428571428571431</v>
      </c>
    </row>
    <row r="110" spans="1:9" ht="104.25" customHeight="1" thickBot="1" x14ac:dyDescent="0.3">
      <c r="A110" s="156"/>
      <c r="B110" s="44" t="s">
        <v>105</v>
      </c>
      <c r="C110" s="82">
        <v>0.875</v>
      </c>
      <c r="D110" s="82">
        <v>0.83750000000000002</v>
      </c>
      <c r="E110" s="82">
        <v>0.83750000000000002</v>
      </c>
      <c r="F110" s="82">
        <v>0.83750000000000002</v>
      </c>
      <c r="G110" s="24">
        <v>100</v>
      </c>
      <c r="H110" s="25">
        <v>100</v>
      </c>
      <c r="I110" s="41">
        <v>71.428571428571431</v>
      </c>
    </row>
    <row r="111" spans="1:9" ht="28.5" customHeight="1" x14ac:dyDescent="0.25">
      <c r="A111" s="154">
        <v>20</v>
      </c>
      <c r="B111" s="42" t="s">
        <v>106</v>
      </c>
      <c r="C111" s="7">
        <v>17399</v>
      </c>
      <c r="D111" s="39">
        <v>17420.36</v>
      </c>
      <c r="E111" s="39">
        <v>17420.36</v>
      </c>
      <c r="F111" s="39">
        <v>17420.36</v>
      </c>
      <c r="G111" s="10">
        <v>100</v>
      </c>
      <c r="H111" s="11">
        <v>100</v>
      </c>
      <c r="I111" s="43">
        <v>100</v>
      </c>
    </row>
    <row r="112" spans="1:9" ht="51" customHeight="1" x14ac:dyDescent="0.25">
      <c r="A112" s="155"/>
      <c r="B112" s="52" t="s">
        <v>107</v>
      </c>
      <c r="C112" s="14">
        <v>682.44</v>
      </c>
      <c r="D112" s="72">
        <v>537.9</v>
      </c>
      <c r="E112" s="72">
        <v>537.9</v>
      </c>
      <c r="F112" s="72">
        <v>537.9</v>
      </c>
      <c r="G112" s="16">
        <v>100</v>
      </c>
      <c r="H112" s="17">
        <v>100</v>
      </c>
      <c r="I112" s="50">
        <v>484.13047300861615</v>
      </c>
    </row>
    <row r="113" spans="1:9" ht="75" customHeight="1" thickBot="1" x14ac:dyDescent="0.3">
      <c r="A113" s="156"/>
      <c r="B113" s="44" t="s">
        <v>108</v>
      </c>
      <c r="C113" s="82">
        <v>3.9222943847347549E-2</v>
      </c>
      <c r="D113" s="82">
        <f>D112/D111</f>
        <v>3.0877662688945578E-2</v>
      </c>
      <c r="E113" s="82">
        <f>E112/E111</f>
        <v>3.0877662688945578E-2</v>
      </c>
      <c r="F113" s="82">
        <v>2.1870960186815887E-2</v>
      </c>
      <c r="G113" s="24">
        <v>100</v>
      </c>
      <c r="H113" s="25">
        <v>100</v>
      </c>
      <c r="I113" s="41">
        <v>484.13047300861615</v>
      </c>
    </row>
    <row r="114" spans="1:9" ht="51.75" customHeight="1" x14ac:dyDescent="0.25">
      <c r="A114" s="154">
        <v>21</v>
      </c>
      <c r="B114" s="42" t="s">
        <v>109</v>
      </c>
      <c r="C114" s="7">
        <v>54</v>
      </c>
      <c r="D114" s="7">
        <v>20</v>
      </c>
      <c r="E114" s="7">
        <v>20</v>
      </c>
      <c r="F114" s="39">
        <v>21</v>
      </c>
      <c r="G114" s="10">
        <v>100</v>
      </c>
      <c r="H114" s="11">
        <v>100</v>
      </c>
      <c r="I114" s="43">
        <v>27.777777777777779</v>
      </c>
    </row>
    <row r="115" spans="1:9" ht="27" customHeight="1" x14ac:dyDescent="0.25">
      <c r="A115" s="155"/>
      <c r="B115" s="52" t="s">
        <v>110</v>
      </c>
      <c r="C115" s="14">
        <v>15</v>
      </c>
      <c r="D115" s="14">
        <v>20</v>
      </c>
      <c r="E115" s="14">
        <v>20</v>
      </c>
      <c r="F115" s="72">
        <v>21</v>
      </c>
      <c r="G115" s="16">
        <v>100</v>
      </c>
      <c r="H115" s="17">
        <v>100</v>
      </c>
      <c r="I115" s="50">
        <v>100</v>
      </c>
    </row>
    <row r="116" spans="1:9" ht="29.25" customHeight="1" thickBot="1" x14ac:dyDescent="0.3">
      <c r="A116" s="156"/>
      <c r="B116" s="44" t="s">
        <v>111</v>
      </c>
      <c r="C116" s="99">
        <v>0.27777777777777779</v>
      </c>
      <c r="D116" s="99">
        <v>1</v>
      </c>
      <c r="E116" s="99">
        <v>1</v>
      </c>
      <c r="F116" s="99">
        <v>1</v>
      </c>
      <c r="G116" s="24">
        <v>100</v>
      </c>
      <c r="H116" s="25">
        <v>100</v>
      </c>
      <c r="I116" s="41">
        <v>359.99999999999994</v>
      </c>
    </row>
    <row r="117" spans="1:9" ht="51.75" customHeight="1" x14ac:dyDescent="0.25">
      <c r="A117" s="154">
        <v>22</v>
      </c>
      <c r="B117" s="42" t="s">
        <v>112</v>
      </c>
      <c r="C117" s="100">
        <v>2853</v>
      </c>
      <c r="D117" s="100">
        <v>953</v>
      </c>
      <c r="E117" s="100">
        <v>500</v>
      </c>
      <c r="F117" s="147">
        <v>2551</v>
      </c>
      <c r="G117" s="10">
        <v>85.022222222222226</v>
      </c>
      <c r="H117" s="10">
        <v>4.4444444444444446</v>
      </c>
      <c r="I117" s="10">
        <v>5.2273915316257193</v>
      </c>
    </row>
    <row r="118" spans="1:9" ht="53.25" customHeight="1" x14ac:dyDescent="0.25">
      <c r="A118" s="155"/>
      <c r="B118" s="52" t="s">
        <v>113</v>
      </c>
      <c r="C118" s="94">
        <v>1250</v>
      </c>
      <c r="D118" s="101"/>
      <c r="E118" s="101"/>
      <c r="F118" s="148">
        <v>125</v>
      </c>
      <c r="G118" s="16">
        <v>89.714285714285708</v>
      </c>
      <c r="H118" s="16">
        <v>57.142857142857139</v>
      </c>
      <c r="I118" s="16">
        <v>63.694267515923563</v>
      </c>
    </row>
    <row r="119" spans="1:9" ht="63.75" customHeight="1" thickBot="1" x14ac:dyDescent="0.3">
      <c r="A119" s="156"/>
      <c r="B119" s="44" t="s">
        <v>114</v>
      </c>
      <c r="C119" s="82"/>
      <c r="D119" s="82">
        <v>0.54347826086956519</v>
      </c>
      <c r="E119" s="82">
        <v>0.54347826086956519</v>
      </c>
      <c r="F119" s="82"/>
      <c r="G119" s="24" t="e">
        <v>#DIV/0!</v>
      </c>
      <c r="H119" s="24" t="e">
        <v>#DIV/0!</v>
      </c>
      <c r="I119" s="24" t="e">
        <v>#DIV/0!</v>
      </c>
    </row>
    <row r="120" spans="1:9" ht="54.75" customHeight="1" x14ac:dyDescent="0.25">
      <c r="A120" s="154">
        <v>23</v>
      </c>
      <c r="B120" s="42" t="s">
        <v>115</v>
      </c>
      <c r="C120" s="7">
        <v>56</v>
      </c>
      <c r="D120" s="7">
        <v>170</v>
      </c>
      <c r="E120" s="7">
        <v>174</v>
      </c>
      <c r="F120" s="39">
        <v>170</v>
      </c>
      <c r="G120" s="10">
        <v>101.36054421768708</v>
      </c>
      <c r="H120" s="10">
        <v>101.36054421768708</v>
      </c>
      <c r="I120" s="10">
        <v>266.07142857142856</v>
      </c>
    </row>
    <row r="121" spans="1:9" ht="56.25" customHeight="1" thickBot="1" x14ac:dyDescent="0.3">
      <c r="A121" s="156"/>
      <c r="B121" s="44" t="s">
        <v>116</v>
      </c>
      <c r="C121" s="82">
        <v>8.9171974522292988E-2</v>
      </c>
      <c r="D121" s="82">
        <v>0.48</v>
      </c>
      <c r="E121" s="82">
        <v>0.47</v>
      </c>
      <c r="F121" s="82">
        <f>F120/F6</f>
        <v>0.46575342465753422</v>
      </c>
      <c r="G121" s="24">
        <v>101.6367309866726</v>
      </c>
      <c r="H121" s="24">
        <v>101.6367309866726</v>
      </c>
      <c r="I121" s="24">
        <v>455.29388867263532</v>
      </c>
    </row>
    <row r="122" spans="1:9" x14ac:dyDescent="0.25">
      <c r="A122" s="84"/>
      <c r="B122" s="84"/>
      <c r="C122" s="85"/>
      <c r="D122" s="85"/>
      <c r="E122" s="86"/>
      <c r="F122" s="85"/>
      <c r="G122" s="85"/>
      <c r="H122" s="85"/>
      <c r="I122" s="85"/>
    </row>
    <row r="123" spans="1:9" x14ac:dyDescent="0.25">
      <c r="A123" s="84"/>
      <c r="B123" s="84" t="s">
        <v>212</v>
      </c>
      <c r="C123" s="85"/>
      <c r="D123" s="85"/>
      <c r="E123" s="85"/>
      <c r="F123" s="85"/>
      <c r="G123" s="85"/>
      <c r="H123" s="85"/>
      <c r="I123" s="85"/>
    </row>
    <row r="124" spans="1:9" x14ac:dyDescent="0.25">
      <c r="A124" s="84"/>
      <c r="B124" s="84" t="s">
        <v>117</v>
      </c>
      <c r="C124" s="85"/>
      <c r="D124" s="85"/>
      <c r="E124" s="85"/>
      <c r="F124" s="85"/>
      <c r="G124" s="85"/>
      <c r="H124" s="85"/>
      <c r="I124" s="85"/>
    </row>
    <row r="125" spans="1:9" x14ac:dyDescent="0.25">
      <c r="A125" s="84"/>
      <c r="B125" s="84"/>
      <c r="C125" s="85"/>
      <c r="D125" s="85"/>
      <c r="E125" s="87"/>
      <c r="F125" s="87"/>
      <c r="G125" s="85"/>
      <c r="H125" s="85"/>
      <c r="I125" s="85"/>
    </row>
  </sheetData>
  <mergeCells count="30">
    <mergeCell ref="A6:A9"/>
    <mergeCell ref="A1:I1"/>
    <mergeCell ref="A2:I2"/>
    <mergeCell ref="A4:A5"/>
    <mergeCell ref="B4:B5"/>
    <mergeCell ref="D4:D5"/>
    <mergeCell ref="E4:E5"/>
    <mergeCell ref="C4:C5"/>
    <mergeCell ref="F4:F5"/>
    <mergeCell ref="A90:A92"/>
    <mergeCell ref="A10:A16"/>
    <mergeCell ref="A17:A18"/>
    <mergeCell ref="A19:A20"/>
    <mergeCell ref="A21:A22"/>
    <mergeCell ref="A23:A53"/>
    <mergeCell ref="A54:A55"/>
    <mergeCell ref="A56:A57"/>
    <mergeCell ref="A58:A80"/>
    <mergeCell ref="A81:A84"/>
    <mergeCell ref="A85:A87"/>
    <mergeCell ref="A88:A89"/>
    <mergeCell ref="A114:A116"/>
    <mergeCell ref="A117:A119"/>
    <mergeCell ref="A120:A121"/>
    <mergeCell ref="A93:A94"/>
    <mergeCell ref="A95:A101"/>
    <mergeCell ref="A103:A105"/>
    <mergeCell ref="A106:A107"/>
    <mergeCell ref="A108:A110"/>
    <mergeCell ref="A111:A1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workbookViewId="0">
      <selection activeCell="D95" sqref="D95"/>
    </sheetView>
  </sheetViews>
  <sheetFormatPr defaultRowHeight="15" x14ac:dyDescent="0.25"/>
  <cols>
    <col min="1" max="1" width="24.85546875" customWidth="1"/>
    <col min="2" max="2" width="16.7109375" customWidth="1"/>
    <col min="3" max="3" width="21.140625" customWidth="1"/>
    <col min="4" max="4" width="23" customWidth="1"/>
  </cols>
  <sheetData>
    <row r="1" spans="1:4" ht="20.25" x14ac:dyDescent="0.3">
      <c r="A1" s="174" t="s">
        <v>118</v>
      </c>
      <c r="B1" s="174"/>
      <c r="C1" s="174"/>
      <c r="D1" s="174"/>
    </row>
    <row r="2" spans="1:4" x14ac:dyDescent="0.25">
      <c r="A2" s="175" t="s">
        <v>213</v>
      </c>
      <c r="B2" s="175"/>
      <c r="C2" s="175"/>
      <c r="D2" s="175"/>
    </row>
    <row r="3" spans="1:4" x14ac:dyDescent="0.25">
      <c r="A3" s="107"/>
      <c r="B3" s="107"/>
      <c r="C3" s="107"/>
      <c r="D3" s="107"/>
    </row>
    <row r="4" spans="1:4" ht="18" x14ac:dyDescent="0.25">
      <c r="A4" s="173" t="s">
        <v>119</v>
      </c>
      <c r="B4" s="173"/>
      <c r="C4" s="173"/>
      <c r="D4" s="173"/>
    </row>
    <row r="5" spans="1:4" x14ac:dyDescent="0.25">
      <c r="A5" s="108" t="s">
        <v>120</v>
      </c>
      <c r="B5" s="109" t="s">
        <v>121</v>
      </c>
      <c r="C5" s="108" t="s">
        <v>122</v>
      </c>
      <c r="D5" s="108" t="s">
        <v>123</v>
      </c>
    </row>
    <row r="6" spans="1:4" x14ac:dyDescent="0.25">
      <c r="A6" s="110" t="s">
        <v>124</v>
      </c>
      <c r="B6" s="111" t="s">
        <v>125</v>
      </c>
      <c r="C6" s="112" t="s">
        <v>126</v>
      </c>
      <c r="D6" s="112" t="s">
        <v>127</v>
      </c>
    </row>
    <row r="7" spans="1:4" x14ac:dyDescent="0.25">
      <c r="A7" s="113" t="s">
        <v>128</v>
      </c>
      <c r="B7" s="114"/>
      <c r="C7" s="115"/>
      <c r="D7" s="115"/>
    </row>
    <row r="8" spans="1:4" x14ac:dyDescent="0.25">
      <c r="A8" s="116" t="s">
        <v>129</v>
      </c>
      <c r="B8" s="117"/>
      <c r="C8" s="118">
        <v>145</v>
      </c>
      <c r="D8" s="118">
        <v>0</v>
      </c>
    </row>
    <row r="9" spans="1:4" x14ac:dyDescent="0.25">
      <c r="A9" s="116" t="s">
        <v>130</v>
      </c>
      <c r="B9" s="117"/>
      <c r="C9" s="118">
        <v>180</v>
      </c>
      <c r="D9" s="118">
        <v>0</v>
      </c>
    </row>
    <row r="10" spans="1:4" x14ac:dyDescent="0.25">
      <c r="A10" s="116" t="s">
        <v>131</v>
      </c>
      <c r="B10" s="117"/>
      <c r="C10" s="118">
        <v>131</v>
      </c>
      <c r="D10" s="118">
        <v>0</v>
      </c>
    </row>
    <row r="11" spans="1:4" x14ac:dyDescent="0.25">
      <c r="A11" s="116" t="s">
        <v>132</v>
      </c>
      <c r="B11" s="117"/>
      <c r="C11" s="118">
        <v>100</v>
      </c>
      <c r="D11" s="118">
        <v>0</v>
      </c>
    </row>
    <row r="12" spans="1:4" x14ac:dyDescent="0.25">
      <c r="A12" s="116" t="s">
        <v>133</v>
      </c>
      <c r="B12" s="117"/>
      <c r="C12" s="118">
        <v>100</v>
      </c>
      <c r="D12" s="118">
        <v>0</v>
      </c>
    </row>
    <row r="13" spans="1:4" x14ac:dyDescent="0.25">
      <c r="A13" s="119" t="s">
        <v>134</v>
      </c>
      <c r="B13" s="117"/>
      <c r="C13" s="118"/>
      <c r="D13" s="120">
        <v>0</v>
      </c>
    </row>
    <row r="14" spans="1:4" x14ac:dyDescent="0.25">
      <c r="A14" s="116" t="s">
        <v>135</v>
      </c>
      <c r="B14" s="121"/>
      <c r="C14" s="118">
        <v>25</v>
      </c>
      <c r="D14" s="118">
        <v>0</v>
      </c>
    </row>
    <row r="15" spans="1:4" x14ac:dyDescent="0.25">
      <c r="A15" s="115" t="s">
        <v>136</v>
      </c>
      <c r="B15" s="122"/>
      <c r="C15" s="118">
        <v>3.5</v>
      </c>
      <c r="D15" s="118">
        <v>0</v>
      </c>
    </row>
    <row r="16" spans="1:4" x14ac:dyDescent="0.25">
      <c r="A16" s="115" t="s">
        <v>137</v>
      </c>
      <c r="B16" s="123"/>
      <c r="C16" s="118"/>
      <c r="D16" s="118">
        <v>0</v>
      </c>
    </row>
    <row r="17" spans="1:4" x14ac:dyDescent="0.25">
      <c r="A17" s="115" t="s">
        <v>138</v>
      </c>
      <c r="B17" s="123"/>
      <c r="C17" s="118"/>
      <c r="D17" s="118">
        <v>0</v>
      </c>
    </row>
    <row r="18" spans="1:4" x14ac:dyDescent="0.25">
      <c r="A18" s="115" t="s">
        <v>139</v>
      </c>
      <c r="B18" s="123"/>
      <c r="C18" s="118"/>
      <c r="D18" s="118">
        <v>0</v>
      </c>
    </row>
    <row r="19" spans="1:4" x14ac:dyDescent="0.25">
      <c r="A19" s="115" t="s">
        <v>140</v>
      </c>
      <c r="B19" s="123"/>
      <c r="C19" s="118"/>
      <c r="D19" s="118"/>
    </row>
    <row r="20" spans="1:4" x14ac:dyDescent="0.25">
      <c r="A20" s="113" t="s">
        <v>141</v>
      </c>
      <c r="B20" s="123"/>
      <c r="C20" s="118"/>
      <c r="D20" s="120">
        <v>0</v>
      </c>
    </row>
    <row r="21" spans="1:4" x14ac:dyDescent="0.25">
      <c r="A21" s="124"/>
      <c r="B21" s="124"/>
      <c r="C21" s="124"/>
      <c r="D21" s="124"/>
    </row>
    <row r="22" spans="1:4" ht="18" x14ac:dyDescent="0.25">
      <c r="A22" s="173" t="s">
        <v>142</v>
      </c>
      <c r="B22" s="173"/>
      <c r="C22" s="173"/>
      <c r="D22" s="173"/>
    </row>
    <row r="23" spans="1:4" x14ac:dyDescent="0.25">
      <c r="A23" s="108" t="s">
        <v>143</v>
      </c>
      <c r="B23" s="109" t="s">
        <v>121</v>
      </c>
      <c r="C23" s="108" t="s">
        <v>122</v>
      </c>
      <c r="D23" s="108" t="s">
        <v>123</v>
      </c>
    </row>
    <row r="24" spans="1:4" x14ac:dyDescent="0.25">
      <c r="A24" s="110" t="s">
        <v>124</v>
      </c>
      <c r="B24" s="111" t="s">
        <v>125</v>
      </c>
      <c r="C24" s="112" t="s">
        <v>126</v>
      </c>
      <c r="D24" s="112" t="s">
        <v>127</v>
      </c>
    </row>
    <row r="25" spans="1:4" x14ac:dyDescent="0.25">
      <c r="A25" s="113" t="s">
        <v>128</v>
      </c>
      <c r="B25" s="115"/>
      <c r="C25" s="115"/>
      <c r="D25" s="113"/>
    </row>
    <row r="26" spans="1:4" x14ac:dyDescent="0.25">
      <c r="A26" s="115" t="s">
        <v>129</v>
      </c>
      <c r="B26" s="123">
        <v>224.4</v>
      </c>
      <c r="C26" s="118">
        <v>145</v>
      </c>
      <c r="D26" s="118">
        <f>B26*C26/10</f>
        <v>3253.8</v>
      </c>
    </row>
    <row r="27" spans="1:4" x14ac:dyDescent="0.25">
      <c r="A27" s="115" t="s">
        <v>130</v>
      </c>
      <c r="B27" s="123">
        <v>23.7</v>
      </c>
      <c r="C27" s="118">
        <v>180</v>
      </c>
      <c r="D27" s="118">
        <f t="shared" ref="D27:D34" si="0">B27*C27/10</f>
        <v>426.6</v>
      </c>
    </row>
    <row r="28" spans="1:4" x14ac:dyDescent="0.25">
      <c r="A28" s="115" t="s">
        <v>131</v>
      </c>
      <c r="B28" s="123">
        <v>222.6</v>
      </c>
      <c r="C28" s="118">
        <v>131</v>
      </c>
      <c r="D28" s="118">
        <f t="shared" si="0"/>
        <v>2916.06</v>
      </c>
    </row>
    <row r="29" spans="1:4" x14ac:dyDescent="0.25">
      <c r="A29" s="115" t="s">
        <v>132</v>
      </c>
      <c r="B29" s="123">
        <v>29.9</v>
      </c>
      <c r="C29" s="118">
        <v>100</v>
      </c>
      <c r="D29" s="118">
        <f t="shared" si="0"/>
        <v>299</v>
      </c>
    </row>
    <row r="30" spans="1:4" x14ac:dyDescent="0.25">
      <c r="A30" s="115" t="s">
        <v>133</v>
      </c>
      <c r="B30" s="123">
        <v>2.2999999999999998</v>
      </c>
      <c r="C30" s="118">
        <v>100</v>
      </c>
      <c r="D30" s="118">
        <f t="shared" si="0"/>
        <v>22.999999999999996</v>
      </c>
    </row>
    <row r="31" spans="1:4" x14ac:dyDescent="0.25">
      <c r="A31" s="113" t="s">
        <v>134</v>
      </c>
      <c r="B31" s="120">
        <f>B26+B27+B28+B29+B30</f>
        <v>502.9</v>
      </c>
      <c r="C31" s="118"/>
      <c r="D31" s="118">
        <f>D26+D27+D28+D29+D30</f>
        <v>6918.46</v>
      </c>
    </row>
    <row r="32" spans="1:4" x14ac:dyDescent="0.25">
      <c r="A32" s="115" t="s">
        <v>135</v>
      </c>
      <c r="B32" s="123">
        <v>915</v>
      </c>
      <c r="C32" s="118">
        <v>25</v>
      </c>
      <c r="D32" s="118">
        <f t="shared" si="0"/>
        <v>2287.5</v>
      </c>
    </row>
    <row r="33" spans="1:4" x14ac:dyDescent="0.25">
      <c r="A33" s="115" t="s">
        <v>136</v>
      </c>
      <c r="B33" s="123">
        <v>6700</v>
      </c>
      <c r="C33" s="118">
        <v>3.5</v>
      </c>
      <c r="D33" s="118">
        <f>B33*C33/1000</f>
        <v>23.45</v>
      </c>
    </row>
    <row r="34" spans="1:4" x14ac:dyDescent="0.25">
      <c r="A34" s="115" t="s">
        <v>137</v>
      </c>
      <c r="B34" s="123"/>
      <c r="C34" s="118"/>
      <c r="D34" s="118">
        <f t="shared" si="0"/>
        <v>0</v>
      </c>
    </row>
    <row r="35" spans="1:4" x14ac:dyDescent="0.25">
      <c r="A35" s="115" t="s">
        <v>138</v>
      </c>
      <c r="B35" s="123"/>
      <c r="C35" s="118"/>
      <c r="D35" s="118">
        <f>B35*C35</f>
        <v>0</v>
      </c>
    </row>
    <row r="36" spans="1:4" x14ac:dyDescent="0.25">
      <c r="A36" s="115" t="s">
        <v>139</v>
      </c>
      <c r="B36" s="123"/>
      <c r="C36" s="118"/>
      <c r="D36" s="118">
        <f>B36*C36</f>
        <v>0</v>
      </c>
    </row>
    <row r="37" spans="1:4" x14ac:dyDescent="0.25">
      <c r="A37" s="115" t="s">
        <v>140</v>
      </c>
      <c r="B37" s="123"/>
      <c r="C37" s="118"/>
      <c r="D37" s="118">
        <v>0</v>
      </c>
    </row>
    <row r="38" spans="1:4" x14ac:dyDescent="0.25">
      <c r="A38" s="113" t="s">
        <v>141</v>
      </c>
      <c r="B38" s="123"/>
      <c r="C38" s="118"/>
      <c r="D38" s="125">
        <f>D26+D27+D28+D29+D30+D31+D32+D33+D34</f>
        <v>16147.87</v>
      </c>
    </row>
    <row r="39" spans="1:4" x14ac:dyDescent="0.25">
      <c r="A39" s="126"/>
      <c r="B39" s="126"/>
      <c r="C39" s="126"/>
      <c r="D39" s="126"/>
    </row>
    <row r="40" spans="1:4" ht="18" x14ac:dyDescent="0.25">
      <c r="A40" s="173" t="s">
        <v>46</v>
      </c>
      <c r="B40" s="173"/>
      <c r="C40" s="173"/>
      <c r="D40" s="173"/>
    </row>
    <row r="41" spans="1:4" x14ac:dyDescent="0.25">
      <c r="A41" s="108" t="s">
        <v>143</v>
      </c>
      <c r="B41" s="109" t="s">
        <v>121</v>
      </c>
      <c r="C41" s="108" t="s">
        <v>122</v>
      </c>
      <c r="D41" s="108" t="s">
        <v>123</v>
      </c>
    </row>
    <row r="42" spans="1:4" x14ac:dyDescent="0.25">
      <c r="A42" s="110" t="s">
        <v>124</v>
      </c>
      <c r="B42" s="111" t="s">
        <v>125</v>
      </c>
      <c r="C42" s="112" t="s">
        <v>126</v>
      </c>
      <c r="D42" s="112" t="s">
        <v>127</v>
      </c>
    </row>
    <row r="43" spans="1:4" x14ac:dyDescent="0.25">
      <c r="A43" s="113" t="s">
        <v>128</v>
      </c>
      <c r="B43" s="115"/>
      <c r="C43" s="115"/>
      <c r="D43" s="113"/>
    </row>
    <row r="44" spans="1:4" x14ac:dyDescent="0.25">
      <c r="A44" s="115" t="s">
        <v>129</v>
      </c>
      <c r="B44" s="123">
        <v>54.3</v>
      </c>
      <c r="C44" s="118">
        <v>145</v>
      </c>
      <c r="D44" s="118">
        <f>B44*C44/10</f>
        <v>787.35</v>
      </c>
    </row>
    <row r="45" spans="1:4" x14ac:dyDescent="0.25">
      <c r="A45" s="115" t="s">
        <v>130</v>
      </c>
      <c r="B45" s="123">
        <v>0</v>
      </c>
      <c r="C45" s="118">
        <v>180</v>
      </c>
      <c r="D45" s="118">
        <f t="shared" ref="D45:D52" si="1">B45*C45/10</f>
        <v>0</v>
      </c>
    </row>
    <row r="46" spans="1:4" x14ac:dyDescent="0.25">
      <c r="A46" s="115" t="s">
        <v>131</v>
      </c>
      <c r="B46" s="123">
        <v>13.5</v>
      </c>
      <c r="C46" s="118">
        <v>131</v>
      </c>
      <c r="D46" s="118">
        <f t="shared" si="1"/>
        <v>176.85</v>
      </c>
    </row>
    <row r="47" spans="1:4" x14ac:dyDescent="0.25">
      <c r="A47" s="115" t="s">
        <v>132</v>
      </c>
      <c r="B47" s="123">
        <v>57</v>
      </c>
      <c r="C47" s="118">
        <v>100</v>
      </c>
      <c r="D47" s="118">
        <f t="shared" si="1"/>
        <v>570</v>
      </c>
    </row>
    <row r="48" spans="1:4" x14ac:dyDescent="0.25">
      <c r="A48" s="115" t="s">
        <v>133</v>
      </c>
      <c r="B48" s="123">
        <v>0.01</v>
      </c>
      <c r="C48" s="118">
        <v>100</v>
      </c>
      <c r="D48" s="118">
        <f t="shared" si="1"/>
        <v>0.1</v>
      </c>
    </row>
    <row r="49" spans="1:4" x14ac:dyDescent="0.25">
      <c r="A49" s="113" t="s">
        <v>134</v>
      </c>
      <c r="B49" s="120">
        <v>158.66999999999999</v>
      </c>
      <c r="C49" s="118"/>
      <c r="D49" s="118">
        <f>D44+D45+D46+D47+D48</f>
        <v>1534.3</v>
      </c>
    </row>
    <row r="50" spans="1:4" x14ac:dyDescent="0.25">
      <c r="A50" s="115" t="s">
        <v>135</v>
      </c>
      <c r="B50" s="123">
        <v>216.6</v>
      </c>
      <c r="C50" s="118">
        <v>25</v>
      </c>
      <c r="D50" s="118">
        <f t="shared" si="1"/>
        <v>541.5</v>
      </c>
    </row>
    <row r="51" spans="1:4" x14ac:dyDescent="0.25">
      <c r="A51" s="115" t="s">
        <v>136</v>
      </c>
      <c r="B51" s="123">
        <v>50</v>
      </c>
      <c r="C51" s="118">
        <v>3.5</v>
      </c>
      <c r="D51" s="118">
        <f>B51*C51/1000</f>
        <v>0.17499999999999999</v>
      </c>
    </row>
    <row r="52" spans="1:4" x14ac:dyDescent="0.25">
      <c r="A52" s="115" t="s">
        <v>137</v>
      </c>
      <c r="B52" s="123"/>
      <c r="C52" s="118"/>
      <c r="D52" s="118">
        <f t="shared" si="1"/>
        <v>0</v>
      </c>
    </row>
    <row r="53" spans="1:4" x14ac:dyDescent="0.25">
      <c r="A53" s="115" t="s">
        <v>138</v>
      </c>
      <c r="B53" s="123"/>
      <c r="C53" s="118"/>
      <c r="D53" s="118"/>
    </row>
    <row r="54" spans="1:4" x14ac:dyDescent="0.25">
      <c r="A54" s="115" t="s">
        <v>139</v>
      </c>
      <c r="B54" s="123"/>
      <c r="C54" s="118"/>
      <c r="D54" s="118"/>
    </row>
    <row r="55" spans="1:4" x14ac:dyDescent="0.25">
      <c r="A55" s="115" t="s">
        <v>140</v>
      </c>
      <c r="B55" s="123"/>
      <c r="C55" s="118"/>
      <c r="D55" s="118"/>
    </row>
    <row r="56" spans="1:4" x14ac:dyDescent="0.25">
      <c r="A56" s="113" t="s">
        <v>141</v>
      </c>
      <c r="B56" s="123"/>
      <c r="C56" s="118"/>
      <c r="D56" s="120">
        <f>D49+D50+D51+D52</f>
        <v>2075.9750000000004</v>
      </c>
    </row>
    <row r="57" spans="1:4" x14ac:dyDescent="0.25">
      <c r="A57" s="126"/>
      <c r="B57" s="126"/>
      <c r="C57" s="126"/>
      <c r="D57" s="126"/>
    </row>
    <row r="58" spans="1:4" ht="18" x14ac:dyDescent="0.25">
      <c r="A58" s="173" t="s">
        <v>144</v>
      </c>
      <c r="B58" s="173"/>
      <c r="C58" s="173"/>
      <c r="D58" s="173"/>
    </row>
    <row r="59" spans="1:4" x14ac:dyDescent="0.25">
      <c r="A59" s="108" t="s">
        <v>143</v>
      </c>
      <c r="B59" s="109" t="s">
        <v>121</v>
      </c>
      <c r="C59" s="108" t="s">
        <v>122</v>
      </c>
      <c r="D59" s="108" t="s">
        <v>123</v>
      </c>
    </row>
    <row r="60" spans="1:4" x14ac:dyDescent="0.25">
      <c r="A60" s="110" t="s">
        <v>124</v>
      </c>
      <c r="B60" s="111" t="s">
        <v>125</v>
      </c>
      <c r="C60" s="112" t="s">
        <v>126</v>
      </c>
      <c r="D60" s="112" t="s">
        <v>127</v>
      </c>
    </row>
    <row r="61" spans="1:4" x14ac:dyDescent="0.25">
      <c r="A61" s="113" t="s">
        <v>128</v>
      </c>
      <c r="B61" s="115"/>
      <c r="C61" s="115"/>
      <c r="D61" s="113"/>
    </row>
    <row r="62" spans="1:4" x14ac:dyDescent="0.25">
      <c r="A62" s="115" t="s">
        <v>129</v>
      </c>
      <c r="B62" s="123"/>
      <c r="C62" s="118">
        <v>145</v>
      </c>
      <c r="D62" s="118">
        <v>0</v>
      </c>
    </row>
    <row r="63" spans="1:4" x14ac:dyDescent="0.25">
      <c r="A63" s="115" t="s">
        <v>130</v>
      </c>
      <c r="B63" s="123"/>
      <c r="C63" s="118">
        <v>185</v>
      </c>
      <c r="D63" s="118">
        <v>0</v>
      </c>
    </row>
    <row r="64" spans="1:4" x14ac:dyDescent="0.25">
      <c r="A64" s="115" t="s">
        <v>131</v>
      </c>
      <c r="B64" s="123"/>
      <c r="C64" s="118">
        <v>131</v>
      </c>
      <c r="D64" s="118">
        <v>0</v>
      </c>
    </row>
    <row r="65" spans="1:4" x14ac:dyDescent="0.25">
      <c r="A65" s="115" t="s">
        <v>132</v>
      </c>
      <c r="B65" s="123"/>
      <c r="C65" s="118">
        <v>100</v>
      </c>
      <c r="D65" s="118">
        <v>0</v>
      </c>
    </row>
    <row r="66" spans="1:4" x14ac:dyDescent="0.25">
      <c r="A66" s="115" t="s">
        <v>133</v>
      </c>
      <c r="B66" s="123"/>
      <c r="C66" s="118">
        <v>100</v>
      </c>
      <c r="D66" s="118">
        <v>0</v>
      </c>
    </row>
    <row r="67" spans="1:4" x14ac:dyDescent="0.25">
      <c r="A67" s="113" t="s">
        <v>134</v>
      </c>
      <c r="B67" s="120"/>
      <c r="C67" s="118"/>
      <c r="D67" s="120">
        <v>0</v>
      </c>
    </row>
    <row r="68" spans="1:4" x14ac:dyDescent="0.25">
      <c r="A68" s="115" t="s">
        <v>135</v>
      </c>
      <c r="B68" s="123"/>
      <c r="C68" s="118">
        <v>25</v>
      </c>
      <c r="D68" s="118">
        <v>0</v>
      </c>
    </row>
    <row r="69" spans="1:4" x14ac:dyDescent="0.25">
      <c r="A69" s="115" t="s">
        <v>136</v>
      </c>
      <c r="B69" s="123"/>
      <c r="C69" s="118">
        <v>3.5</v>
      </c>
      <c r="D69" s="118">
        <v>0</v>
      </c>
    </row>
    <row r="70" spans="1:4" x14ac:dyDescent="0.25">
      <c r="A70" s="115" t="s">
        <v>137</v>
      </c>
      <c r="B70" s="123"/>
      <c r="C70" s="118"/>
      <c r="D70" s="118">
        <v>0</v>
      </c>
    </row>
    <row r="71" spans="1:4" x14ac:dyDescent="0.25">
      <c r="A71" s="115" t="s">
        <v>138</v>
      </c>
      <c r="B71" s="123"/>
      <c r="C71" s="118"/>
      <c r="D71" s="118">
        <v>0</v>
      </c>
    </row>
    <row r="72" spans="1:4" x14ac:dyDescent="0.25">
      <c r="A72" s="115" t="s">
        <v>139</v>
      </c>
      <c r="B72" s="123"/>
      <c r="C72" s="118"/>
      <c r="D72" s="118">
        <v>0</v>
      </c>
    </row>
    <row r="73" spans="1:4" x14ac:dyDescent="0.25">
      <c r="A73" s="115" t="s">
        <v>140</v>
      </c>
      <c r="B73" s="123"/>
      <c r="C73" s="118"/>
      <c r="D73" s="118">
        <v>0</v>
      </c>
    </row>
    <row r="74" spans="1:4" x14ac:dyDescent="0.25">
      <c r="A74" s="113" t="s">
        <v>141</v>
      </c>
      <c r="B74" s="123"/>
      <c r="C74" s="118"/>
      <c r="D74" s="120">
        <v>0</v>
      </c>
    </row>
    <row r="75" spans="1:4" x14ac:dyDescent="0.25">
      <c r="A75" s="126"/>
      <c r="B75" s="126"/>
      <c r="C75" s="126"/>
      <c r="D75" s="126"/>
    </row>
    <row r="76" spans="1:4" ht="18" x14ac:dyDescent="0.25">
      <c r="A76" s="173" t="s">
        <v>145</v>
      </c>
      <c r="B76" s="173"/>
      <c r="C76" s="173"/>
      <c r="D76" s="173"/>
    </row>
    <row r="77" spans="1:4" x14ac:dyDescent="0.25">
      <c r="A77" s="108" t="s">
        <v>143</v>
      </c>
      <c r="B77" s="109" t="s">
        <v>121</v>
      </c>
      <c r="C77" s="108" t="s">
        <v>122</v>
      </c>
      <c r="D77" s="108" t="s">
        <v>123</v>
      </c>
    </row>
    <row r="78" spans="1:4" x14ac:dyDescent="0.25">
      <c r="A78" s="110" t="s">
        <v>124</v>
      </c>
      <c r="B78" s="111" t="s">
        <v>125</v>
      </c>
      <c r="C78" s="112" t="s">
        <v>126</v>
      </c>
      <c r="D78" s="112" t="s">
        <v>127</v>
      </c>
    </row>
    <row r="79" spans="1:4" x14ac:dyDescent="0.25">
      <c r="A79" s="113" t="s">
        <v>128</v>
      </c>
      <c r="B79" s="113"/>
      <c r="C79" s="113"/>
      <c r="D79" s="113"/>
    </row>
    <row r="80" spans="1:4" x14ac:dyDescent="0.25">
      <c r="A80" s="115" t="s">
        <v>129</v>
      </c>
      <c r="B80" s="118">
        <f>B26+B44</f>
        <v>278.7</v>
      </c>
      <c r="C80" s="118">
        <v>149</v>
      </c>
      <c r="D80" s="118">
        <f>B80*C80/10</f>
        <v>4152.6299999999992</v>
      </c>
    </row>
    <row r="81" spans="1:4" x14ac:dyDescent="0.25">
      <c r="A81" s="115" t="s">
        <v>130</v>
      </c>
      <c r="B81" s="118">
        <f>B27+B45</f>
        <v>23.7</v>
      </c>
      <c r="C81" s="118">
        <v>180</v>
      </c>
      <c r="D81" s="118">
        <f t="shared" ref="D81:D88" si="2">B81*C81/10</f>
        <v>426.6</v>
      </c>
    </row>
    <row r="82" spans="1:4" x14ac:dyDescent="0.25">
      <c r="A82" s="115" t="s">
        <v>131</v>
      </c>
      <c r="B82" s="118">
        <f>B28+B46</f>
        <v>236.1</v>
      </c>
      <c r="C82" s="118">
        <v>131</v>
      </c>
      <c r="D82" s="118">
        <f t="shared" si="2"/>
        <v>3092.91</v>
      </c>
    </row>
    <row r="83" spans="1:4" x14ac:dyDescent="0.25">
      <c r="A83" s="115" t="s">
        <v>132</v>
      </c>
      <c r="B83" s="118">
        <f>B29+B47</f>
        <v>86.9</v>
      </c>
      <c r="C83" s="118">
        <v>100</v>
      </c>
      <c r="D83" s="118">
        <f t="shared" si="2"/>
        <v>869</v>
      </c>
    </row>
    <row r="84" spans="1:4" x14ac:dyDescent="0.25">
      <c r="A84" s="115" t="s">
        <v>133</v>
      </c>
      <c r="B84" s="118">
        <f>B30+B48</f>
        <v>2.3099999999999996</v>
      </c>
      <c r="C84" s="118">
        <v>100</v>
      </c>
      <c r="D84" s="118">
        <f t="shared" si="2"/>
        <v>23.099999999999998</v>
      </c>
    </row>
    <row r="85" spans="1:4" x14ac:dyDescent="0.25">
      <c r="A85" s="113" t="s">
        <v>134</v>
      </c>
      <c r="B85" s="120">
        <v>568.97</v>
      </c>
      <c r="C85" s="118"/>
      <c r="D85" s="118">
        <f>D80+D81+D82+D83+D84</f>
        <v>8564.24</v>
      </c>
    </row>
    <row r="86" spans="1:4" x14ac:dyDescent="0.25">
      <c r="A86" s="115" t="s">
        <v>135</v>
      </c>
      <c r="B86" s="118">
        <f>B32+B50</f>
        <v>1131.5999999999999</v>
      </c>
      <c r="C86" s="118">
        <v>25</v>
      </c>
      <c r="D86" s="118">
        <f t="shared" si="2"/>
        <v>2828.9999999999995</v>
      </c>
    </row>
    <row r="87" spans="1:4" x14ac:dyDescent="0.25">
      <c r="A87" s="115" t="s">
        <v>136</v>
      </c>
      <c r="B87" s="118">
        <f>B33+B51</f>
        <v>6750</v>
      </c>
      <c r="C87" s="118">
        <v>3.5</v>
      </c>
      <c r="D87" s="118">
        <f>B87*C87/1000</f>
        <v>23.625</v>
      </c>
    </row>
    <row r="88" spans="1:4" x14ac:dyDescent="0.25">
      <c r="A88" s="115" t="s">
        <v>137</v>
      </c>
      <c r="B88" s="118">
        <f>B52+B34</f>
        <v>0</v>
      </c>
      <c r="C88" s="118"/>
      <c r="D88" s="118">
        <f t="shared" si="2"/>
        <v>0</v>
      </c>
    </row>
    <row r="89" spans="1:4" x14ac:dyDescent="0.25">
      <c r="A89" s="115" t="s">
        <v>138</v>
      </c>
      <c r="B89" s="118">
        <f>B51</f>
        <v>50</v>
      </c>
      <c r="C89" s="118"/>
      <c r="D89" s="118">
        <f>B89*C89</f>
        <v>0</v>
      </c>
    </row>
    <row r="90" spans="1:4" x14ac:dyDescent="0.25">
      <c r="A90" s="115" t="s">
        <v>139</v>
      </c>
      <c r="B90" s="118">
        <f>B36</f>
        <v>0</v>
      </c>
      <c r="C90" s="118"/>
      <c r="D90" s="118">
        <f>B90*C90</f>
        <v>0</v>
      </c>
    </row>
    <row r="91" spans="1:4" x14ac:dyDescent="0.25">
      <c r="A91" s="115" t="s">
        <v>140</v>
      </c>
      <c r="B91" s="118">
        <v>0</v>
      </c>
      <c r="C91" s="118"/>
      <c r="D91" s="118">
        <v>0</v>
      </c>
    </row>
    <row r="92" spans="1:4" x14ac:dyDescent="0.25">
      <c r="A92" s="113" t="s">
        <v>141</v>
      </c>
      <c r="B92" s="118"/>
      <c r="C92" s="118"/>
      <c r="D92" s="127">
        <f>D80+D81+D82+D83+D84+D86+D87+D88</f>
        <v>11416.865</v>
      </c>
    </row>
    <row r="93" spans="1:4" x14ac:dyDescent="0.25">
      <c r="A93" s="126"/>
      <c r="B93" s="126"/>
      <c r="C93" s="126"/>
      <c r="D93" s="126"/>
    </row>
    <row r="94" spans="1:4" x14ac:dyDescent="0.25">
      <c r="A94" s="126" t="s">
        <v>214</v>
      </c>
      <c r="B94" s="126"/>
      <c r="C94" s="126"/>
      <c r="D94" s="126"/>
    </row>
    <row r="95" spans="1:4" x14ac:dyDescent="0.25">
      <c r="A95" s="126"/>
      <c r="B95" s="126"/>
      <c r="C95" s="126"/>
      <c r="D95" s="126"/>
    </row>
    <row r="96" spans="1:4" x14ac:dyDescent="0.25">
      <c r="A96" s="128" t="s">
        <v>146</v>
      </c>
      <c r="B96" s="129"/>
      <c r="C96" s="130" t="s">
        <v>147</v>
      </c>
      <c r="D96" s="126"/>
    </row>
    <row r="97" spans="1:4" x14ac:dyDescent="0.25">
      <c r="A97" s="128" t="s">
        <v>148</v>
      </c>
      <c r="B97" s="126"/>
      <c r="C97" s="130"/>
      <c r="D97" s="131"/>
    </row>
  </sheetData>
  <mergeCells count="7">
    <mergeCell ref="A76:D76"/>
    <mergeCell ref="A1:D1"/>
    <mergeCell ref="A2:D2"/>
    <mergeCell ref="A4:D4"/>
    <mergeCell ref="A22:D22"/>
    <mergeCell ref="A40:D40"/>
    <mergeCell ref="A58:D5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F38" sqref="F38"/>
    </sheetView>
  </sheetViews>
  <sheetFormatPr defaultRowHeight="15" x14ac:dyDescent="0.25"/>
  <cols>
    <col min="1" max="1" width="4.7109375" customWidth="1"/>
    <col min="2" max="2" width="23.42578125" customWidth="1"/>
    <col min="3" max="3" width="31.28515625" customWidth="1"/>
    <col min="4" max="4" width="26.7109375" customWidth="1"/>
    <col min="5" max="5" width="14.140625" customWidth="1"/>
  </cols>
  <sheetData>
    <row r="1" spans="1:5" x14ac:dyDescent="0.25">
      <c r="A1" s="176" t="s">
        <v>149</v>
      </c>
      <c r="B1" s="176"/>
      <c r="C1" s="176"/>
      <c r="D1" s="176"/>
      <c r="E1" s="176"/>
    </row>
    <row r="2" spans="1:5" x14ac:dyDescent="0.25">
      <c r="A2" s="176" t="s">
        <v>150</v>
      </c>
      <c r="B2" s="176"/>
      <c r="C2" s="176"/>
      <c r="D2" s="176"/>
      <c r="E2" s="176"/>
    </row>
    <row r="3" spans="1:5" x14ac:dyDescent="0.25">
      <c r="A3" s="176" t="s">
        <v>215</v>
      </c>
      <c r="B3" s="176"/>
      <c r="C3" s="176"/>
      <c r="D3" s="176"/>
      <c r="E3" s="176"/>
    </row>
    <row r="4" spans="1:5" x14ac:dyDescent="0.25">
      <c r="A4" s="132"/>
      <c r="B4" s="133"/>
      <c r="C4" s="133"/>
      <c r="D4" s="133"/>
      <c r="E4" s="133"/>
    </row>
    <row r="5" spans="1:5" ht="45.75" customHeight="1" x14ac:dyDescent="0.25">
      <c r="A5" s="134" t="s">
        <v>1</v>
      </c>
      <c r="B5" s="134" t="s">
        <v>151</v>
      </c>
      <c r="C5" s="134" t="s">
        <v>152</v>
      </c>
      <c r="D5" s="134" t="s">
        <v>153</v>
      </c>
      <c r="E5" s="134" t="s">
        <v>154</v>
      </c>
    </row>
    <row r="6" spans="1:5" ht="28.5" customHeight="1" x14ac:dyDescent="0.25">
      <c r="A6" s="135">
        <v>1</v>
      </c>
      <c r="B6" s="136" t="s">
        <v>155</v>
      </c>
      <c r="C6" s="137" t="s">
        <v>156</v>
      </c>
      <c r="D6" s="135" t="s">
        <v>157</v>
      </c>
      <c r="E6" s="135">
        <v>20</v>
      </c>
    </row>
    <row r="7" spans="1:5" ht="25.5" customHeight="1" x14ac:dyDescent="0.25">
      <c r="A7" s="135">
        <v>2</v>
      </c>
      <c r="B7" s="138"/>
      <c r="C7" s="137" t="s">
        <v>158</v>
      </c>
      <c r="D7" s="135" t="s">
        <v>159</v>
      </c>
      <c r="E7" s="135">
        <v>5</v>
      </c>
    </row>
    <row r="8" spans="1:5" ht="27.75" customHeight="1" x14ac:dyDescent="0.25">
      <c r="A8" s="135">
        <v>3</v>
      </c>
      <c r="B8" s="138"/>
      <c r="C8" s="137" t="s">
        <v>160</v>
      </c>
      <c r="D8" s="135" t="s">
        <v>161</v>
      </c>
      <c r="E8" s="135">
        <v>2</v>
      </c>
    </row>
    <row r="9" spans="1:5" ht="25.5" customHeight="1" x14ac:dyDescent="0.25">
      <c r="A9" s="135">
        <v>4</v>
      </c>
      <c r="B9" s="138"/>
      <c r="C9" s="137" t="s">
        <v>162</v>
      </c>
      <c r="D9" s="135" t="s">
        <v>161</v>
      </c>
      <c r="E9" s="135">
        <v>0</v>
      </c>
    </row>
    <row r="10" spans="1:5" ht="26.25" customHeight="1" x14ac:dyDescent="0.25">
      <c r="A10" s="135">
        <v>5</v>
      </c>
      <c r="B10" s="138"/>
      <c r="C10" s="137" t="s">
        <v>163</v>
      </c>
      <c r="D10" s="135" t="s">
        <v>164</v>
      </c>
      <c r="E10" s="135">
        <v>1</v>
      </c>
    </row>
    <row r="11" spans="1:5" ht="34.5" customHeight="1" x14ac:dyDescent="0.25">
      <c r="A11" s="135">
        <v>6</v>
      </c>
      <c r="B11" s="138"/>
      <c r="C11" s="137" t="s">
        <v>201</v>
      </c>
      <c r="D11" s="135" t="s">
        <v>165</v>
      </c>
      <c r="E11" s="135">
        <v>3</v>
      </c>
    </row>
    <row r="12" spans="1:5" ht="24" customHeight="1" x14ac:dyDescent="0.25">
      <c r="A12" s="135">
        <v>7</v>
      </c>
      <c r="B12" s="138"/>
      <c r="C12" s="137" t="s">
        <v>166</v>
      </c>
      <c r="D12" s="135" t="s">
        <v>167</v>
      </c>
      <c r="E12" s="135">
        <v>2</v>
      </c>
    </row>
    <row r="13" spans="1:5" ht="21.75" customHeight="1" x14ac:dyDescent="0.25">
      <c r="A13" s="135">
        <v>8</v>
      </c>
      <c r="B13" s="138"/>
      <c r="C13" s="137" t="s">
        <v>168</v>
      </c>
      <c r="D13" s="135" t="s">
        <v>167</v>
      </c>
      <c r="E13" s="135">
        <v>2</v>
      </c>
    </row>
    <row r="14" spans="1:5" ht="22.5" customHeight="1" x14ac:dyDescent="0.25">
      <c r="A14" s="135">
        <v>9</v>
      </c>
      <c r="B14" s="136" t="s">
        <v>169</v>
      </c>
      <c r="C14" s="137" t="s">
        <v>170</v>
      </c>
      <c r="D14" s="135" t="s">
        <v>171</v>
      </c>
      <c r="E14" s="135">
        <v>0</v>
      </c>
    </row>
    <row r="15" spans="1:5" ht="26.25" customHeight="1" x14ac:dyDescent="0.25">
      <c r="A15" s="135">
        <v>10</v>
      </c>
      <c r="B15" s="136"/>
      <c r="C15" s="137" t="s">
        <v>172</v>
      </c>
      <c r="D15" s="135" t="s">
        <v>173</v>
      </c>
      <c r="E15" s="135">
        <v>7</v>
      </c>
    </row>
    <row r="16" spans="1:5" ht="29.25" customHeight="1" x14ac:dyDescent="0.25">
      <c r="A16" s="135">
        <v>11</v>
      </c>
      <c r="B16" s="136" t="s">
        <v>174</v>
      </c>
      <c r="C16" s="137" t="s">
        <v>175</v>
      </c>
      <c r="D16" s="135" t="s">
        <v>177</v>
      </c>
      <c r="E16" s="135">
        <v>3</v>
      </c>
    </row>
    <row r="17" spans="1:5" ht="30.75" customHeight="1" x14ac:dyDescent="0.25">
      <c r="A17" s="135">
        <v>12</v>
      </c>
      <c r="B17" s="136"/>
      <c r="C17" s="137" t="s">
        <v>176</v>
      </c>
      <c r="D17" s="135" t="s">
        <v>177</v>
      </c>
      <c r="E17" s="135" t="s">
        <v>202</v>
      </c>
    </row>
    <row r="18" spans="1:5" ht="26.25" customHeight="1" x14ac:dyDescent="0.25">
      <c r="A18" s="135">
        <v>13</v>
      </c>
      <c r="B18" s="136"/>
      <c r="C18" s="137" t="s">
        <v>178</v>
      </c>
      <c r="D18" s="135" t="s">
        <v>177</v>
      </c>
      <c r="E18" s="135" t="s">
        <v>202</v>
      </c>
    </row>
    <row r="19" spans="1:5" ht="25.5" customHeight="1" x14ac:dyDescent="0.25">
      <c r="A19" s="135">
        <v>14</v>
      </c>
      <c r="B19" s="136"/>
      <c r="C19" s="137" t="s">
        <v>179</v>
      </c>
      <c r="D19" s="135" t="s">
        <v>180</v>
      </c>
      <c r="E19" s="135" t="s">
        <v>202</v>
      </c>
    </row>
    <row r="20" spans="1:5" ht="21.75" customHeight="1" x14ac:dyDescent="0.25">
      <c r="A20" s="135">
        <v>15</v>
      </c>
      <c r="B20" s="136"/>
      <c r="C20" s="137" t="s">
        <v>181</v>
      </c>
      <c r="D20" s="135" t="s">
        <v>182</v>
      </c>
      <c r="E20" s="135" t="s">
        <v>202</v>
      </c>
    </row>
    <row r="21" spans="1:5" ht="24.75" customHeight="1" x14ac:dyDescent="0.25">
      <c r="A21" s="135"/>
      <c r="B21" s="136"/>
      <c r="C21" s="137" t="s">
        <v>183</v>
      </c>
      <c r="D21" s="135"/>
      <c r="E21" s="135" t="s">
        <v>202</v>
      </c>
    </row>
    <row r="22" spans="1:5" ht="23.25" customHeight="1" x14ac:dyDescent="0.25">
      <c r="A22" s="135"/>
      <c r="B22" s="136"/>
      <c r="C22" s="137" t="s">
        <v>184</v>
      </c>
      <c r="D22" s="135" t="s">
        <v>182</v>
      </c>
      <c r="E22" s="135">
        <v>1</v>
      </c>
    </row>
    <row r="23" spans="1:5" ht="20.25" customHeight="1" x14ac:dyDescent="0.25">
      <c r="A23" s="135"/>
      <c r="B23" s="136"/>
      <c r="C23" s="137" t="s">
        <v>209</v>
      </c>
      <c r="D23" s="135" t="s">
        <v>182</v>
      </c>
      <c r="E23" s="135">
        <v>1</v>
      </c>
    </row>
    <row r="24" spans="1:5" ht="24.75" customHeight="1" x14ac:dyDescent="0.25">
      <c r="A24" s="135"/>
      <c r="B24" s="136"/>
      <c r="C24" s="137"/>
      <c r="D24" s="135"/>
      <c r="E24" s="135"/>
    </row>
    <row r="25" spans="1:5" ht="21.75" customHeight="1" x14ac:dyDescent="0.25">
      <c r="A25" s="135"/>
      <c r="B25" s="136"/>
      <c r="C25" s="137" t="s">
        <v>185</v>
      </c>
      <c r="D25" s="135" t="s">
        <v>186</v>
      </c>
      <c r="E25" s="135" t="s">
        <v>202</v>
      </c>
    </row>
    <row r="26" spans="1:5" ht="27.75" customHeight="1" x14ac:dyDescent="0.25">
      <c r="A26" s="135">
        <v>16</v>
      </c>
      <c r="B26" s="136" t="s">
        <v>187</v>
      </c>
      <c r="C26" s="137" t="s">
        <v>188</v>
      </c>
      <c r="D26" s="135" t="s">
        <v>189</v>
      </c>
      <c r="E26" s="135">
        <v>1</v>
      </c>
    </row>
    <row r="27" spans="1:5" ht="22.5" customHeight="1" x14ac:dyDescent="0.25">
      <c r="A27" s="135">
        <v>17</v>
      </c>
      <c r="B27" s="136"/>
      <c r="C27" s="137" t="s">
        <v>190</v>
      </c>
      <c r="D27" s="135" t="s">
        <v>189</v>
      </c>
      <c r="E27" s="135">
        <v>1</v>
      </c>
    </row>
    <row r="28" spans="1:5" ht="44.25" customHeight="1" x14ac:dyDescent="0.25">
      <c r="A28" s="135">
        <v>18</v>
      </c>
      <c r="B28" s="136" t="s">
        <v>191</v>
      </c>
      <c r="C28" s="137" t="s">
        <v>192</v>
      </c>
      <c r="D28" s="135" t="s">
        <v>193</v>
      </c>
      <c r="E28" s="135">
        <v>1</v>
      </c>
    </row>
    <row r="29" spans="1:5" ht="21.75" customHeight="1" x14ac:dyDescent="0.25">
      <c r="A29" s="135">
        <v>19</v>
      </c>
      <c r="B29" s="138"/>
      <c r="C29" s="137"/>
      <c r="D29" s="135"/>
      <c r="E29" s="135"/>
    </row>
    <row r="30" spans="1:5" ht="15.75" x14ac:dyDescent="0.25">
      <c r="A30" s="135">
        <v>20</v>
      </c>
      <c r="B30" s="136" t="s">
        <v>194</v>
      </c>
      <c r="C30" s="137"/>
      <c r="D30" s="135"/>
      <c r="E30" s="135">
        <v>107</v>
      </c>
    </row>
    <row r="31" spans="1:5" ht="23.25" customHeight="1" x14ac:dyDescent="0.25">
      <c r="A31" s="135">
        <v>21</v>
      </c>
      <c r="B31" s="136" t="s">
        <v>195</v>
      </c>
      <c r="C31" s="137" t="s">
        <v>196</v>
      </c>
      <c r="D31" s="135" t="s">
        <v>197</v>
      </c>
      <c r="E31" s="135" t="s">
        <v>203</v>
      </c>
    </row>
    <row r="32" spans="1:5" ht="15.75" customHeight="1" x14ac:dyDescent="0.25">
      <c r="A32" s="177" t="s">
        <v>198</v>
      </c>
      <c r="B32" s="178"/>
      <c r="C32" s="139"/>
      <c r="D32" s="140"/>
      <c r="E32" s="141">
        <v>157</v>
      </c>
    </row>
  </sheetData>
  <mergeCells count="4">
    <mergeCell ref="A1:E1"/>
    <mergeCell ref="A2:E2"/>
    <mergeCell ref="A3:E3"/>
    <mergeCell ref="A32:B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Первомайское</dc:creator>
  <cp:lastModifiedBy>Админ</cp:lastModifiedBy>
  <cp:lastPrinted>2020-02-18T06:34:09Z</cp:lastPrinted>
  <dcterms:created xsi:type="dcterms:W3CDTF">2019-07-09T00:41:47Z</dcterms:created>
  <dcterms:modified xsi:type="dcterms:W3CDTF">2024-03-20T08:07:22Z</dcterms:modified>
</cp:coreProperties>
</file>